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0" yWindow="60" windowWidth="14325" windowHeight="12930" tabRatio="697"/>
  </bookViews>
  <sheets>
    <sheet name="Хабаровск-1" sheetId="45" r:id="rId1"/>
    <sheet name="Хабаровск-2" sheetId="35" r:id="rId2"/>
    <sheet name="Комсомольск" sheetId="33" r:id="rId3"/>
    <sheet name="МО других субъектов" sheetId="46" r:id="rId4"/>
    <sheet name="Частные МО" sheetId="49" r:id="rId5"/>
  </sheets>
  <externalReferences>
    <externalReference r:id="rId6"/>
    <externalReference r:id="rId7"/>
  </externalReferences>
  <definedNames>
    <definedName name="_xlnm._FilterDatabase" localSheetId="2" hidden="1">Комсомольск!$A$7:$BT$72</definedName>
    <definedName name="_xlnm._FilterDatabase" localSheetId="0" hidden="1">'Хабаровск-1'!$B$8:$N$149</definedName>
    <definedName name="_xlnm._FilterDatabase" localSheetId="1" hidden="1">'Хабаровск-2'!$A$7:$H$57</definedName>
    <definedName name="_xlnm._FilterDatabase" localSheetId="4" hidden="1">'Частные МО'!$A$7:$FB$17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2">'[2]1D_Gorin'!#REF!</definedName>
    <definedName name="блок" localSheetId="3">'[2]1D_Gorin'!#REF!</definedName>
    <definedName name="блок" localSheetId="0">'[2]1D_Gorin'!#REF!</definedName>
    <definedName name="блок" localSheetId="1">'[2]1D_Gorin'!#REF!</definedName>
    <definedName name="блок">'[2]1D_Gorin'!#REF!</definedName>
    <definedName name="_xlnm.Print_Titles" localSheetId="2">Комсомольск!$4:$7</definedName>
    <definedName name="_xlnm.Print_Titles" localSheetId="3">'МО других субъектов'!$4:$7</definedName>
    <definedName name="_xlnm.Print_Titles" localSheetId="0">'Хабаровск-1'!$5:$8</definedName>
    <definedName name="_xlnm.Print_Titles" localSheetId="1">'Хабаровск-2'!$2:$7</definedName>
    <definedName name="_xlnm.Print_Titles" localSheetId="4">'Частные МО'!$4:$7</definedName>
    <definedName name="_xlnm.Print_Area" localSheetId="2">Комсомольск!$B$1:$G$72</definedName>
    <definedName name="_xlnm.Print_Area" localSheetId="3">'МО других субъектов'!$A$2:$F$12</definedName>
    <definedName name="_xlnm.Print_Area" localSheetId="0">'Хабаровск-1'!$B$1:$G$149</definedName>
    <definedName name="_xlnm.Print_Area" localSheetId="1">'Хабаровск-2'!$B$1:$G$57</definedName>
    <definedName name="_xlnm.Print_Area" localSheetId="4">'Частные МО'!$A$1:$F$17</definedName>
  </definedNames>
  <calcPr calcId="145621"/>
</workbook>
</file>

<file path=xl/calcChain.xml><?xml version="1.0" encoding="utf-8"?>
<calcChain xmlns="http://schemas.openxmlformats.org/spreadsheetml/2006/main">
  <c r="G35" i="45" l="1"/>
  <c r="F35" i="45" s="1"/>
  <c r="G34" i="45"/>
  <c r="F34" i="45" s="1"/>
  <c r="G33" i="45"/>
  <c r="F33" i="45" s="1"/>
  <c r="G32" i="45"/>
  <c r="F32" i="45" s="1"/>
  <c r="G31" i="45"/>
  <c r="F31" i="45"/>
  <c r="G30" i="45"/>
  <c r="F30" i="45" s="1"/>
  <c r="D29" i="45"/>
  <c r="G29" i="45" s="1"/>
  <c r="F29" i="45" s="1"/>
  <c r="G28" i="45"/>
  <c r="F28" i="45"/>
  <c r="G27" i="45"/>
  <c r="F27" i="45" s="1"/>
  <c r="G26" i="45"/>
  <c r="F26" i="45"/>
  <c r="G25" i="45"/>
  <c r="F25" i="45" s="1"/>
  <c r="D24" i="45"/>
  <c r="G24" i="45" s="1"/>
  <c r="F24" i="45" s="1"/>
  <c r="D23" i="45"/>
  <c r="G23" i="45" s="1"/>
  <c r="F23" i="45" s="1"/>
  <c r="G22" i="45"/>
  <c r="F22" i="45" s="1"/>
  <c r="D21" i="45"/>
  <c r="G21" i="45" s="1"/>
  <c r="F21" i="45" s="1"/>
  <c r="D20" i="45"/>
  <c r="G20" i="45" s="1"/>
  <c r="F20" i="45" s="1"/>
  <c r="G19" i="45"/>
  <c r="F19" i="45" s="1"/>
  <c r="G18" i="45"/>
  <c r="F18" i="45"/>
  <c r="D17" i="45"/>
  <c r="G17" i="45" s="1"/>
  <c r="F17" i="45" s="1"/>
  <c r="G16" i="45"/>
  <c r="F16" i="45" s="1"/>
  <c r="G15" i="45"/>
  <c r="F15" i="45" s="1"/>
  <c r="G14" i="45"/>
  <c r="F14" i="45"/>
  <c r="G13" i="45"/>
  <c r="F13" i="45" s="1"/>
  <c r="D12" i="45"/>
  <c r="G12" i="45" s="1"/>
  <c r="F12" i="45" s="1"/>
  <c r="G11" i="45"/>
  <c r="F11" i="45"/>
  <c r="D147" i="45" l="1"/>
  <c r="G146" i="45"/>
  <c r="F146" i="45" s="1"/>
  <c r="F147" i="45" s="1"/>
  <c r="G147" i="45" l="1"/>
  <c r="E147" i="45" s="1"/>
  <c r="D59" i="33" l="1"/>
  <c r="G57" i="33"/>
  <c r="F57" i="33" s="1"/>
  <c r="G56" i="33"/>
  <c r="F56" i="33" s="1"/>
  <c r="G54" i="35"/>
  <c r="F54" i="35" s="1"/>
  <c r="D55" i="35"/>
  <c r="D11" i="35" l="1"/>
  <c r="D13" i="35"/>
  <c r="D21" i="35" s="1"/>
  <c r="D25" i="35"/>
  <c r="D32" i="35"/>
  <c r="D43" i="35"/>
  <c r="D51" i="35"/>
  <c r="D23" i="35" l="1"/>
  <c r="D46" i="35" s="1"/>
  <c r="D47" i="35" s="1"/>
  <c r="D56" i="35"/>
  <c r="C15" i="49" l="1"/>
  <c r="C9" i="49"/>
  <c r="D36" i="45" l="1"/>
  <c r="D38" i="45"/>
  <c r="D44" i="45" s="1"/>
  <c r="D45" i="45"/>
  <c r="D85" i="45"/>
  <c r="D90" i="45"/>
  <c r="D110" i="45"/>
  <c r="D112" i="45"/>
  <c r="D119" i="45" s="1"/>
  <c r="D120" i="45"/>
  <c r="D130" i="45"/>
  <c r="D131" i="45" s="1"/>
  <c r="D140" i="45"/>
  <c r="D91" i="45" l="1"/>
  <c r="G129" i="45" l="1"/>
  <c r="F129" i="45" s="1"/>
  <c r="G128" i="45"/>
  <c r="F128" i="45" s="1"/>
  <c r="G89" i="45" l="1"/>
  <c r="F89" i="45" s="1"/>
  <c r="G87" i="45"/>
  <c r="G88" i="45"/>
  <c r="F88" i="45" s="1"/>
  <c r="G84" i="45"/>
  <c r="F84" i="45" s="1"/>
  <c r="G90" i="45" l="1"/>
  <c r="F87" i="45"/>
  <c r="F90" i="45" s="1"/>
  <c r="D16" i="33" l="1"/>
  <c r="G62" i="33" l="1"/>
  <c r="F62" i="33" s="1"/>
  <c r="G63" i="33"/>
  <c r="F63" i="33" s="1"/>
  <c r="G64" i="33"/>
  <c r="F64" i="33" s="1"/>
  <c r="G65" i="33"/>
  <c r="F65" i="33" s="1"/>
  <c r="G66" i="33"/>
  <c r="F66" i="33" s="1"/>
  <c r="G67" i="33"/>
  <c r="F67" i="33" s="1"/>
  <c r="D68" i="33"/>
  <c r="C11" i="46" l="1"/>
  <c r="D38" i="33"/>
  <c r="D31" i="33"/>
  <c r="D25" i="33"/>
  <c r="D23" i="33" s="1"/>
  <c r="D27" i="33"/>
  <c r="D13" i="33"/>
  <c r="D29" i="33" l="1"/>
  <c r="D69" i="33"/>
  <c r="D52" i="33" l="1"/>
  <c r="D53" i="33" s="1"/>
  <c r="F10" i="46" l="1"/>
  <c r="G58" i="33" l="1"/>
  <c r="G59" i="33" s="1"/>
  <c r="E59" i="33" s="1"/>
  <c r="G61" i="33"/>
  <c r="G68" i="33" s="1"/>
  <c r="E68" i="33" s="1"/>
  <c r="G12" i="33"/>
  <c r="G10" i="33"/>
  <c r="G11" i="33"/>
  <c r="G50" i="35" l="1"/>
  <c r="G53" i="35"/>
  <c r="G55" i="35" s="1"/>
  <c r="G10" i="35"/>
  <c r="G76" i="45" l="1"/>
  <c r="G78" i="45"/>
  <c r="G80" i="45"/>
  <c r="G82" i="45"/>
  <c r="G75" i="45"/>
  <c r="G102" i="45" l="1"/>
  <c r="G104" i="45"/>
  <c r="G77" i="45"/>
  <c r="G101" i="45"/>
  <c r="G105" i="45"/>
  <c r="G108" i="45"/>
  <c r="G106" i="45"/>
  <c r="G107" i="45"/>
  <c r="G103" i="45"/>
  <c r="G127" i="45"/>
  <c r="G130" i="45" s="1"/>
  <c r="G83" i="45"/>
  <c r="G81" i="45"/>
  <c r="G79" i="45"/>
  <c r="G85" i="45" l="1"/>
  <c r="G36" i="45" l="1"/>
  <c r="E36" i="45" l="1"/>
  <c r="F83" i="45" l="1"/>
  <c r="F81" i="45" l="1"/>
  <c r="E10" i="46" l="1"/>
  <c r="F11" i="46"/>
  <c r="D11" i="46" l="1"/>
  <c r="E11" i="46"/>
  <c r="E55" i="35" l="1"/>
  <c r="E90" i="45" l="1"/>
  <c r="G51" i="35" l="1"/>
  <c r="E51" i="35" s="1"/>
  <c r="F50" i="35"/>
  <c r="F51" i="35" l="1"/>
  <c r="E130" i="45" l="1"/>
  <c r="E131" i="45" s="1"/>
  <c r="F101" i="45"/>
  <c r="E85" i="45" l="1"/>
  <c r="F105" i="45"/>
  <c r="F103" i="45"/>
  <c r="F107" i="45"/>
  <c r="F102" i="45"/>
  <c r="F104" i="45"/>
  <c r="F106" i="45"/>
  <c r="F108" i="45"/>
  <c r="F75" i="45"/>
  <c r="F76" i="45"/>
  <c r="F77" i="45"/>
  <c r="F78" i="45"/>
  <c r="F79" i="45"/>
  <c r="F80" i="45"/>
  <c r="F82" i="45"/>
  <c r="F127" i="45"/>
  <c r="F130" i="45" s="1"/>
  <c r="F85" i="45" l="1"/>
  <c r="F36" i="45"/>
  <c r="F131" i="45"/>
  <c r="G91" i="45"/>
  <c r="E91" i="45" s="1"/>
  <c r="G131" i="45"/>
  <c r="F91" i="45" l="1"/>
  <c r="F61" i="33" l="1"/>
  <c r="F68" i="33" s="1"/>
  <c r="G56" i="35" l="1"/>
  <c r="E56" i="35" s="1"/>
  <c r="F53" i="35"/>
  <c r="F55" i="35" s="1"/>
  <c r="F56" i="35" l="1"/>
  <c r="G11" i="35" l="1"/>
  <c r="E11" i="35" s="1"/>
  <c r="F10" i="35" l="1"/>
  <c r="F11" i="35" l="1"/>
  <c r="F58" i="33" l="1"/>
  <c r="F59" i="33" s="1"/>
  <c r="G13" i="33" l="1"/>
  <c r="F10" i="33"/>
  <c r="F12" i="33"/>
  <c r="F11" i="33"/>
  <c r="E13" i="33" l="1"/>
  <c r="G69" i="33"/>
  <c r="E69" i="33" s="1"/>
  <c r="F69" i="33"/>
  <c r="F13" i="33"/>
  <c r="G109" i="45" l="1"/>
  <c r="F109" i="45" s="1"/>
  <c r="G110" i="45" l="1"/>
  <c r="F110" i="45"/>
  <c r="E110" i="45" l="1"/>
</calcChain>
</file>

<file path=xl/sharedStrings.xml><?xml version="1.0" encoding="utf-8"?>
<sst xmlns="http://schemas.openxmlformats.org/spreadsheetml/2006/main" count="309" uniqueCount="141">
  <si>
    <t>Средняя длительность пребывания  (дни)</t>
  </si>
  <si>
    <t>Занятость койки (дни)</t>
  </si>
  <si>
    <t>Кол-во коек (ОМС)</t>
  </si>
  <si>
    <t>( профиль коек)</t>
  </si>
  <si>
    <t>Круглосуточный стационар</t>
  </si>
  <si>
    <t>Итого по круглосуточному стационару</t>
  </si>
  <si>
    <t>Поликлиника</t>
  </si>
  <si>
    <t>Дневные стационары всех типов</t>
  </si>
  <si>
    <t>отоларингологические</t>
  </si>
  <si>
    <t>Итого по СДП</t>
  </si>
  <si>
    <t>Всего по ЛПУ</t>
  </si>
  <si>
    <t>хирургические</t>
  </si>
  <si>
    <t>урологические</t>
  </si>
  <si>
    <t>пульмонологические</t>
  </si>
  <si>
    <t>Холтеровское мониторирование</t>
  </si>
  <si>
    <t>Исследование гормонов</t>
  </si>
  <si>
    <t>УЗИ диагностика (доплерография)</t>
  </si>
  <si>
    <t>Компьютерная томография</t>
  </si>
  <si>
    <t>Дневной стационар при поликлинике</t>
  </si>
  <si>
    <t>терапевтические</t>
  </si>
  <si>
    <t>кардиологические</t>
  </si>
  <si>
    <t>гинекологические</t>
  </si>
  <si>
    <t>педиатрические</t>
  </si>
  <si>
    <t>инфекционные</t>
  </si>
  <si>
    <t>Компьютерная томография с внутривенным усилением</t>
  </si>
  <si>
    <t>сосудистой хирургии</t>
  </si>
  <si>
    <t>МРТ</t>
  </si>
  <si>
    <t>гастроэнтерологические</t>
  </si>
  <si>
    <t>эндокринологические</t>
  </si>
  <si>
    <t xml:space="preserve">терапевтические </t>
  </si>
  <si>
    <t xml:space="preserve">неврологические </t>
  </si>
  <si>
    <t xml:space="preserve">педиатрические </t>
  </si>
  <si>
    <t xml:space="preserve">нефрологические </t>
  </si>
  <si>
    <t>ревматологические</t>
  </si>
  <si>
    <t>офтальмологические</t>
  </si>
  <si>
    <t>Рентгенография</t>
  </si>
  <si>
    <t>ЭКГ</t>
  </si>
  <si>
    <t>Спирография</t>
  </si>
  <si>
    <t>ИФА-диагностика</t>
  </si>
  <si>
    <t>Реоэнцефалография</t>
  </si>
  <si>
    <t>неврологические</t>
  </si>
  <si>
    <t>травматологические</t>
  </si>
  <si>
    <t>гематологические</t>
  </si>
  <si>
    <t>торакальной хирургии</t>
  </si>
  <si>
    <t>кардиохирургические</t>
  </si>
  <si>
    <t>ортопедические</t>
  </si>
  <si>
    <t>нефрологические</t>
  </si>
  <si>
    <t>Компьютерная аудиометрия</t>
  </si>
  <si>
    <t>нейрохирургические</t>
  </si>
  <si>
    <t>ожоговые</t>
  </si>
  <si>
    <t>МРТ с контрастированием</t>
  </si>
  <si>
    <t xml:space="preserve">Дневной стационар при поликлинике </t>
  </si>
  <si>
    <t>2. КГБУЗ "Краевая клиническая больница № 2" МЗХК</t>
  </si>
  <si>
    <t>1. КГБУЗ "Краевая клиническая больница № 1" им. проф. С.И. Сергеева МЗХК</t>
  </si>
  <si>
    <t>2. КГБУЗ "Городская больница № 3" МЗХК</t>
  </si>
  <si>
    <t>челюстно-лицевой хирургии</t>
  </si>
  <si>
    <t>онкологические абдоминальные</t>
  </si>
  <si>
    <t>онкогинекологические</t>
  </si>
  <si>
    <t>онкоурологические</t>
  </si>
  <si>
    <t>онкологические торакальные</t>
  </si>
  <si>
    <t>онкологические (химиотерапевтические)</t>
  </si>
  <si>
    <t>кардиологические для больных с острым инфарктом миокарда</t>
  </si>
  <si>
    <t>Итого по дневным стационарам всех типов</t>
  </si>
  <si>
    <t>2. Обращения по поводу заболевания</t>
  </si>
  <si>
    <t>3. Посещения в связи с оказанием неотложной помощи</t>
  </si>
  <si>
    <t>1. Посещения с профилактической целью</t>
  </si>
  <si>
    <t>ИССЛЕДОВАНИЯ:</t>
  </si>
  <si>
    <t>МРТ с контрастным исследованием</t>
  </si>
  <si>
    <t>медицинская реабилитация</t>
  </si>
  <si>
    <t>Стационар дневного пребывания</t>
  </si>
  <si>
    <t>Итого по ДС</t>
  </si>
  <si>
    <t>5. КГБУЗ "Детская городская клиническая больница № 9" МЗХК</t>
  </si>
  <si>
    <t>Перитонеальный диализ, сеанс лечения</t>
  </si>
  <si>
    <t>в т.ч. стоматология (УЕТ)</t>
  </si>
  <si>
    <t>ИТОГО по поликлинике (посещений)</t>
  </si>
  <si>
    <t>Всего посещений (по самостоятельным тарифам)</t>
  </si>
  <si>
    <t>Поликлиника (по самостоятельным тарифам)</t>
  </si>
  <si>
    <t>Гемодиализ интермитирующий низкопоточный, сеанс лечения</t>
  </si>
  <si>
    <t>Гемодиализ интермитирующий высокопоточный, сеанс лечения</t>
  </si>
  <si>
    <t>18. КГКУЗ "Центр по профилактике и борьбе со СПИД и инфекционными заболеваниями" МЗХК</t>
  </si>
  <si>
    <t>Наименование МО</t>
  </si>
  <si>
    <t xml:space="preserve">Поликлиника </t>
  </si>
  <si>
    <t>Гемодиафильтрация</t>
  </si>
  <si>
    <t>Койко-дни ОМС</t>
  </si>
  <si>
    <t>Поликлиника (по подушевому финансированию)</t>
  </si>
  <si>
    <t>1.1. Посещение в Центре здоровья, всего</t>
  </si>
  <si>
    <t>1.2. Посещение в связи с диспансерным наблюдением</t>
  </si>
  <si>
    <t>1.3. Дородовый патронаж беременной, выполняемый врачом-педиатром</t>
  </si>
  <si>
    <t>1.4. Посещения с иными целями</t>
  </si>
  <si>
    <t>Всего посещений (по подушевому нормативу)</t>
  </si>
  <si>
    <t>1.2. Посещения в связи с диспансеризацией определенных групп населения, всего</t>
  </si>
  <si>
    <t>1.2.1. диспансеризация взрослого населения 1 этап</t>
  </si>
  <si>
    <t>1.2.2. диспансеризация взрослого населения 2 этап</t>
  </si>
  <si>
    <t>1.2.3. диспансеризация детей-сирот, находящихся в стационарных учреждениях (посещений)</t>
  </si>
  <si>
    <t>из них законченных случаев</t>
  </si>
  <si>
    <t>1.2.4. диспансеризация детей-сирот, находящихся в семьях (посещений)</t>
  </si>
  <si>
    <t>1.3. Посещения в связи с профилактическими медицинскими осмотрами, всего</t>
  </si>
  <si>
    <t>1.3.1. Профилактический медицинский осмотр лиц старше 18 лет</t>
  </si>
  <si>
    <t>1.3.2. Профилактические медицинские осмотры несовершеннолетних, предусмотренные отчетностью на портале МЗ РФ (посещений)</t>
  </si>
  <si>
    <t>1.3.3. Профилактические медицинские осмотры несовершеннолетних, предусмотренные порядками (посещений)</t>
  </si>
  <si>
    <t>1.4. Посещения выполненные мобильными выездными бригадами (выезды в районы края)</t>
  </si>
  <si>
    <t>1.6. Посещения выполненные "Теплоходом здоровья"</t>
  </si>
  <si>
    <t>1.7. Посещения с иными целями</t>
  </si>
  <si>
    <t>в т.ч. посещения в травмпункте (первичные)</t>
  </si>
  <si>
    <t>СМАД</t>
  </si>
  <si>
    <t>ЧПЭС</t>
  </si>
  <si>
    <t>Эндоскопические методы исследования</t>
  </si>
  <si>
    <t>Электроэнцефалография</t>
  </si>
  <si>
    <t>Программация электрокардиостимулятора</t>
  </si>
  <si>
    <t>Электромиография</t>
  </si>
  <si>
    <t>Отоакустическая эмиссия</t>
  </si>
  <si>
    <t>Обследование беременных женщин на маркеры вирусных гепатитов методом ИФА</t>
  </si>
  <si>
    <t>Велоэргометрия</t>
  </si>
  <si>
    <t>Рентгенография (денситометрия)</t>
  </si>
  <si>
    <t xml:space="preserve">1. ООО "Уральский клинический лечебно-реабилитационный центр" </t>
  </si>
  <si>
    <t>Объемы медицинской помощи ОМС (случаев госпитализации, посещений)</t>
  </si>
  <si>
    <t xml:space="preserve">2.1. Обращения </t>
  </si>
  <si>
    <t>в т.ч. УЕТ</t>
  </si>
  <si>
    <t>2.2. Обращения по стоматологии</t>
  </si>
  <si>
    <t>Лабораторные исследования</t>
  </si>
  <si>
    <t>ПЦР-диагностика (Real time)</t>
  </si>
  <si>
    <t>Приложение №1 
к Решению Комиссии по разработке ТП ОМС от    №</t>
  </si>
  <si>
    <t>в т.ч. диспансеризация определенных групп взрослого населеления (периодичность 1 раз в 2 года)</t>
  </si>
  <si>
    <t>в том числе стоматология (ует)</t>
  </si>
  <si>
    <t>1п. Посещения с профилактической целью</t>
  </si>
  <si>
    <t>Перитонеальный диализ с использованием автоматизированных технологий</t>
  </si>
  <si>
    <t>Объемы медицинской помощи по территориальной программе обязательного медицинского страхования на 2019 год</t>
  </si>
  <si>
    <t>онкологические опухолей головы и шеи</t>
  </si>
  <si>
    <t xml:space="preserve">4. Посещения в приемных отделениях стационаров при оказании МП пациентам, не нуждающимся в госпитализации </t>
  </si>
  <si>
    <t>онкология</t>
  </si>
  <si>
    <t>Видеоколоноскопия</t>
  </si>
  <si>
    <t>Автоматические (закрытые системы) биохимического исследования</t>
  </si>
  <si>
    <t>ИФА диагностика</t>
  </si>
  <si>
    <t>Иммунологические исследования методом проточная цитометрия и хемилюминисценция</t>
  </si>
  <si>
    <t xml:space="preserve"> ООО "Атлантис" Комсомольск</t>
  </si>
  <si>
    <t>33. ООО "Атлантисс" Хабаровск</t>
  </si>
  <si>
    <t>Рентгегнография</t>
  </si>
  <si>
    <t xml:space="preserve">   инфекционные</t>
  </si>
  <si>
    <t>Прижизненные патолого-анатомические исследования 1-5 категории сложности (1 объект)</t>
  </si>
  <si>
    <t xml:space="preserve">Приложение №1
</t>
  </si>
  <si>
    <t xml:space="preserve">
к Решению Комиссии   по разработке ТП ОМС от 05.02.2019  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</si>
</sst>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_р_._-;\-* #,##0_р_._-;_-* &quot;-&quot;_р_._-;_-@_-"/>
    <numFmt numFmtId="165" formatCode="_-* #,##0.00_р_._-;\-* #,##0.00_р_._-;_-* &quot;-&quot;??_р_._-;_-@_-"/>
    <numFmt numFmtId="166" formatCode="_-* #,##0.0_р_._-;\-* #,##0.0_р_._-;_-* &quot;-&quot;?_р_._-;_-@_-"/>
    <numFmt numFmtId="167" formatCode="#,##0.0_ ;\-#,##0.0\ "/>
    <numFmt numFmtId="168" formatCode="_-* #,##0_р_._-;\-* #,##0_р_._-;_-* &quot;-&quot;??_р_._-;_-@_-"/>
    <numFmt numFmtId="169" formatCode="_-* #,##0.0_р_._-;\-* #,##0.0_р_._-;_-* &quot;-&quot;_р_._-;_-@_-"/>
    <numFmt numFmtId="170" formatCode="#,##0_ ;\-#,##0\ "/>
    <numFmt numFmtId="171" formatCode="_-* #,##0.0_р_._-;\-* #,##0.0_р_._-;_-* &quot;-&quot;??_р_._-;_-@_-"/>
  </numFmts>
  <fonts count="3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Arial Cyr"/>
      <charset val="204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i/>
      <sz val="11"/>
      <name val="Times New Roman"/>
      <family val="1"/>
    </font>
    <font>
      <sz val="11"/>
      <name val="Times New Roman"/>
      <family val="1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i/>
      <sz val="11"/>
      <name val="Times New Roman Cyr"/>
      <family val="1"/>
      <charset val="204"/>
    </font>
    <font>
      <b/>
      <sz val="11"/>
      <name val="Times New Roman Cyr"/>
      <charset val="204"/>
    </font>
    <font>
      <b/>
      <i/>
      <sz val="11"/>
      <name val="Times New Roman"/>
      <family val="1"/>
      <charset val="204"/>
    </font>
    <font>
      <b/>
      <sz val="12"/>
      <name val="Times New Roman Cyr"/>
      <family val="1"/>
      <charset val="204"/>
    </font>
    <font>
      <sz val="14"/>
      <name val="Times New Roman Cyr"/>
      <family val="1"/>
      <charset val="204"/>
    </font>
    <font>
      <sz val="11"/>
      <name val="Times New Roman Cyr"/>
      <charset val="204"/>
    </font>
    <font>
      <i/>
      <sz val="12"/>
      <name val="Times New Roman Cyr"/>
      <charset val="204"/>
    </font>
    <font>
      <i/>
      <sz val="11"/>
      <name val="Times New Roman Cyr"/>
      <charset val="204"/>
    </font>
    <font>
      <b/>
      <i/>
      <sz val="11"/>
      <name val="Times New Roman Cyr"/>
      <charset val="204"/>
    </font>
    <font>
      <b/>
      <i/>
      <sz val="11"/>
      <name val="Times New Roman Cyr"/>
      <family val="1"/>
      <charset val="204"/>
    </font>
    <font>
      <b/>
      <i/>
      <sz val="11"/>
      <name val="Times New Roman"/>
      <family val="1"/>
    </font>
    <font>
      <i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name val="Times New Roman"/>
      <family val="1"/>
    </font>
    <font>
      <b/>
      <i/>
      <sz val="12"/>
      <name val="Times New Roman Cyr"/>
      <family val="1"/>
      <charset val="204"/>
    </font>
    <font>
      <sz val="11"/>
      <color theme="1"/>
      <name val="Times New Roman Cyr"/>
      <family val="1"/>
      <charset val="204"/>
    </font>
    <font>
      <b/>
      <i/>
      <sz val="11"/>
      <color theme="1"/>
      <name val="Times New Roman Cyr"/>
      <charset val="204"/>
    </font>
    <font>
      <sz val="11"/>
      <color theme="1"/>
      <name val="Times New Roman Cyr"/>
      <charset val="204"/>
    </font>
    <font>
      <sz val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40">
    <xf numFmtId="0" fontId="0" fillId="0" borderId="0"/>
    <xf numFmtId="165" fontId="9" fillId="0" borderId="0" applyFont="0" applyFill="0" applyBorder="0" applyAlignment="0" applyProtection="0"/>
    <xf numFmtId="0" fontId="2" fillId="0" borderId="0"/>
    <xf numFmtId="0" fontId="9" fillId="0" borderId="0"/>
    <xf numFmtId="165" fontId="9" fillId="0" borderId="0" applyFont="0" applyFill="0" applyBorder="0" applyAlignment="0" applyProtection="0"/>
    <xf numFmtId="167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3" fillId="0" borderId="0" applyFill="0" applyBorder="0" applyProtection="0">
      <alignment wrapText="1"/>
      <protection locked="0"/>
    </xf>
    <xf numFmtId="9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34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3" borderId="24" applyNumberFormat="0" applyFont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243">
    <xf numFmtId="0" fontId="0" fillId="0" borderId="0" xfId="0"/>
    <xf numFmtId="0" fontId="13" fillId="2" borderId="5" xfId="2" applyFont="1" applyFill="1" applyBorder="1" applyAlignment="1">
      <alignment horizontal="center"/>
    </xf>
    <xf numFmtId="0" fontId="6" fillId="2" borderId="0" xfId="2" applyFont="1" applyFill="1" applyBorder="1"/>
    <xf numFmtId="0" fontId="13" fillId="2" borderId="0" xfId="2" applyFont="1" applyFill="1"/>
    <xf numFmtId="0" fontId="13" fillId="2" borderId="0" xfId="2" applyFont="1" applyFill="1" applyBorder="1" applyAlignment="1">
      <alignment wrapText="1"/>
    </xf>
    <xf numFmtId="0" fontId="4" fillId="2" borderId="0" xfId="2" applyFont="1" applyFill="1"/>
    <xf numFmtId="3" fontId="13" fillId="2" borderId="0" xfId="2" applyNumberFormat="1" applyFont="1" applyFill="1"/>
    <xf numFmtId="0" fontId="19" fillId="2" borderId="1" xfId="2" applyFont="1" applyFill="1" applyBorder="1" applyAlignment="1">
      <alignment horizontal="center"/>
    </xf>
    <xf numFmtId="0" fontId="19" fillId="2" borderId="5" xfId="2" applyFont="1" applyFill="1" applyBorder="1" applyAlignment="1">
      <alignment horizontal="center"/>
    </xf>
    <xf numFmtId="0" fontId="4" fillId="2" borderId="6" xfId="2" applyFont="1" applyFill="1" applyBorder="1" applyAlignment="1">
      <alignment horizontal="center" vertical="top"/>
    </xf>
    <xf numFmtId="0" fontId="13" fillId="2" borderId="0" xfId="2" applyFont="1" applyFill="1" applyAlignment="1">
      <alignment horizontal="center"/>
    </xf>
    <xf numFmtId="0" fontId="13" fillId="2" borderId="4" xfId="2" applyFont="1" applyFill="1" applyBorder="1" applyAlignment="1">
      <alignment horizontal="center" vertical="top"/>
    </xf>
    <xf numFmtId="0" fontId="6" fillId="2" borderId="4" xfId="2" applyFont="1" applyFill="1" applyBorder="1" applyAlignment="1">
      <alignment horizontal="center" vertical="center" wrapText="1"/>
    </xf>
    <xf numFmtId="3" fontId="6" fillId="2" borderId="4" xfId="2" applyNumberFormat="1" applyFont="1" applyFill="1" applyBorder="1" applyAlignment="1">
      <alignment horizontal="center" vertical="center" wrapText="1"/>
    </xf>
    <xf numFmtId="1" fontId="6" fillId="2" borderId="4" xfId="2" applyNumberFormat="1" applyFont="1" applyFill="1" applyBorder="1" applyAlignment="1">
      <alignment horizontal="center"/>
    </xf>
    <xf numFmtId="0" fontId="14" fillId="2" borderId="5" xfId="2" applyFont="1" applyFill="1" applyBorder="1" applyAlignment="1">
      <alignment wrapText="1"/>
    </xf>
    <xf numFmtId="3" fontId="13" fillId="2" borderId="17" xfId="2" applyNumberFormat="1" applyFont="1" applyFill="1" applyBorder="1" applyAlignment="1">
      <alignment horizontal="center"/>
    </xf>
    <xf numFmtId="168" fontId="12" fillId="2" borderId="17" xfId="1" applyNumberFormat="1" applyFont="1" applyFill="1" applyBorder="1"/>
    <xf numFmtId="0" fontId="15" fillId="2" borderId="7" xfId="2" applyFont="1" applyFill="1" applyBorder="1" applyAlignment="1">
      <alignment horizontal="left" indent="1"/>
    </xf>
    <xf numFmtId="0" fontId="13" fillId="2" borderId="7" xfId="2" applyFont="1" applyFill="1" applyBorder="1" applyAlignment="1">
      <alignment horizontal="center"/>
    </xf>
    <xf numFmtId="3" fontId="6" fillId="2" borderId="10" xfId="1" applyNumberFormat="1" applyFont="1" applyFill="1" applyBorder="1"/>
    <xf numFmtId="168" fontId="6" fillId="2" borderId="10" xfId="1" applyNumberFormat="1" applyFont="1" applyFill="1" applyBorder="1"/>
    <xf numFmtId="0" fontId="13" fillId="2" borderId="7" xfId="2" applyFont="1" applyFill="1" applyBorder="1" applyAlignment="1">
      <alignment horizontal="left" indent="2"/>
    </xf>
    <xf numFmtId="164" fontId="13" fillId="2" borderId="7" xfId="2" applyNumberFormat="1" applyFont="1" applyFill="1" applyBorder="1"/>
    <xf numFmtId="169" fontId="13" fillId="2" borderId="7" xfId="2" applyNumberFormat="1" applyFont="1" applyFill="1" applyBorder="1"/>
    <xf numFmtId="164" fontId="6" fillId="2" borderId="10" xfId="1" applyNumberFormat="1" applyFont="1" applyFill="1" applyBorder="1"/>
    <xf numFmtId="169" fontId="13" fillId="2" borderId="7" xfId="6" applyNumberFormat="1" applyFont="1" applyFill="1" applyBorder="1" applyAlignment="1">
      <alignment horizontal="right"/>
    </xf>
    <xf numFmtId="0" fontId="14" fillId="2" borderId="7" xfId="2" applyFont="1" applyFill="1" applyBorder="1" applyAlignment="1">
      <alignment horizontal="left" wrapText="1" indent="1" shrinkToFit="1"/>
    </xf>
    <xf numFmtId="164" fontId="14" fillId="2" borderId="7" xfId="2" applyNumberFormat="1" applyFont="1" applyFill="1" applyBorder="1"/>
    <xf numFmtId="3" fontId="8" fillId="2" borderId="10" xfId="1" applyNumberFormat="1" applyFont="1" applyFill="1" applyBorder="1"/>
    <xf numFmtId="167" fontId="8" fillId="2" borderId="10" xfId="1" applyNumberFormat="1" applyFont="1" applyFill="1" applyBorder="1" applyAlignment="1">
      <alignment horizontal="center"/>
    </xf>
    <xf numFmtId="164" fontId="8" fillId="2" borderId="10" xfId="1" applyNumberFormat="1" applyFont="1" applyFill="1" applyBorder="1"/>
    <xf numFmtId="168" fontId="8" fillId="2" borderId="10" xfId="1" applyNumberFormat="1" applyFont="1" applyFill="1" applyBorder="1"/>
    <xf numFmtId="0" fontId="14" fillId="2" borderId="0" xfId="2" applyFont="1" applyFill="1"/>
    <xf numFmtId="3" fontId="14" fillId="2" borderId="0" xfId="2" applyNumberFormat="1" applyFont="1" applyFill="1"/>
    <xf numFmtId="0" fontId="10" fillId="2" borderId="7" xfId="0" applyFont="1" applyFill="1" applyBorder="1" applyAlignment="1">
      <alignment horizontal="left" indent="1"/>
    </xf>
    <xf numFmtId="164" fontId="8" fillId="2" borderId="7" xfId="2" applyNumberFormat="1" applyFont="1" applyFill="1" applyBorder="1" applyAlignment="1">
      <alignment horizontal="right"/>
    </xf>
    <xf numFmtId="0" fontId="6" fillId="2" borderId="7" xfId="0" applyFont="1" applyFill="1" applyBorder="1" applyAlignment="1">
      <alignment horizontal="left" wrapText="1" indent="2"/>
    </xf>
    <xf numFmtId="0" fontId="31" fillId="2" borderId="7" xfId="0" applyFont="1" applyFill="1" applyBorder="1" applyAlignment="1">
      <alignment horizontal="left" wrapText="1" indent="2"/>
    </xf>
    <xf numFmtId="0" fontId="6" fillId="2" borderId="7" xfId="2" applyFont="1" applyFill="1" applyBorder="1" applyAlignment="1">
      <alignment horizontal="left" wrapText="1" indent="3"/>
    </xf>
    <xf numFmtId="0" fontId="8" fillId="2" borderId="7" xfId="2" applyFont="1" applyFill="1" applyBorder="1" applyAlignment="1">
      <alignment horizontal="right" wrapText="1" indent="3"/>
    </xf>
    <xf numFmtId="0" fontId="32" fillId="2" borderId="7" xfId="0" applyFont="1" applyFill="1" applyBorder="1" applyAlignment="1">
      <alignment horizontal="left" indent="2"/>
    </xf>
    <xf numFmtId="0" fontId="31" fillId="2" borderId="7" xfId="0" applyFont="1" applyFill="1" applyBorder="1" applyAlignment="1">
      <alignment horizontal="left" indent="2"/>
    </xf>
    <xf numFmtId="0" fontId="31" fillId="2" borderId="7" xfId="2" applyFont="1" applyFill="1" applyBorder="1" applyAlignment="1">
      <alignment horizontal="left" vertical="justify" indent="2"/>
    </xf>
    <xf numFmtId="0" fontId="31" fillId="2" borderId="7" xfId="0" applyFont="1" applyFill="1" applyBorder="1" applyAlignment="1">
      <alignment horizontal="left" vertical="justify" indent="2"/>
    </xf>
    <xf numFmtId="0" fontId="28" fillId="2" borderId="7" xfId="2" applyFont="1" applyFill="1" applyBorder="1" applyAlignment="1">
      <alignment horizontal="left" wrapText="1" indent="1"/>
    </xf>
    <xf numFmtId="164" fontId="20" fillId="2" borderId="7" xfId="2" applyNumberFormat="1" applyFont="1" applyFill="1" applyBorder="1"/>
    <xf numFmtId="0" fontId="26" fillId="2" borderId="7" xfId="2" applyFont="1" applyFill="1" applyBorder="1" applyAlignment="1">
      <alignment horizontal="left" wrapText="1" indent="1"/>
    </xf>
    <xf numFmtId="0" fontId="6" fillId="2" borderId="7" xfId="2" applyFont="1" applyFill="1" applyBorder="1" applyAlignment="1">
      <alignment horizontal="left" wrapText="1" indent="1"/>
    </xf>
    <xf numFmtId="169" fontId="20" fillId="2" borderId="7" xfId="2" applyNumberFormat="1" applyFont="1" applyFill="1" applyBorder="1" applyAlignment="1">
      <alignment horizontal="center"/>
    </xf>
    <xf numFmtId="169" fontId="20" fillId="2" borderId="10" xfId="2" applyNumberFormat="1" applyFont="1" applyFill="1" applyBorder="1" applyAlignment="1">
      <alignment horizontal="center"/>
    </xf>
    <xf numFmtId="0" fontId="29" fillId="2" borderId="7" xfId="2" applyFont="1" applyFill="1" applyBorder="1" applyAlignment="1">
      <alignment horizontal="left" wrapText="1" indent="1"/>
    </xf>
    <xf numFmtId="164" fontId="30" fillId="2" borderId="7" xfId="2" applyNumberFormat="1" applyFont="1" applyFill="1" applyBorder="1"/>
    <xf numFmtId="3" fontId="28" fillId="2" borderId="10" xfId="1" applyNumberFormat="1" applyFont="1" applyFill="1" applyBorder="1"/>
    <xf numFmtId="167" fontId="5" fillId="2" borderId="10" xfId="1" applyNumberFormat="1" applyFont="1" applyFill="1" applyBorder="1" applyAlignment="1">
      <alignment horizontal="center"/>
    </xf>
    <xf numFmtId="168" fontId="28" fillId="2" borderId="10" xfId="1" applyNumberFormat="1" applyFont="1" applyFill="1" applyBorder="1"/>
    <xf numFmtId="0" fontId="18" fillId="2" borderId="0" xfId="2" applyFont="1" applyFill="1"/>
    <xf numFmtId="0" fontId="13" fillId="2" borderId="8" xfId="0" applyFont="1" applyFill="1" applyBorder="1" applyAlignment="1">
      <alignment horizontal="left" wrapText="1" indent="2"/>
    </xf>
    <xf numFmtId="0" fontId="25" fillId="2" borderId="7" xfId="2" applyFont="1" applyFill="1" applyBorder="1" applyAlignment="1">
      <alignment horizontal="left" wrapText="1" indent="1"/>
    </xf>
    <xf numFmtId="164" fontId="20" fillId="2" borderId="8" xfId="2" applyNumberFormat="1" applyFont="1" applyFill="1" applyBorder="1"/>
    <xf numFmtId="3" fontId="17" fillId="2" borderId="10" xfId="1" applyNumberFormat="1" applyFont="1" applyFill="1" applyBorder="1"/>
    <xf numFmtId="168" fontId="17" fillId="2" borderId="10" xfId="1" applyNumberFormat="1" applyFont="1" applyFill="1" applyBorder="1"/>
    <xf numFmtId="0" fontId="8" fillId="2" borderId="8" xfId="2" applyFont="1" applyFill="1" applyBorder="1" applyAlignment="1">
      <alignment wrapText="1"/>
    </xf>
    <xf numFmtId="0" fontId="13" fillId="2" borderId="8" xfId="2" applyFont="1" applyFill="1" applyBorder="1"/>
    <xf numFmtId="0" fontId="21" fillId="2" borderId="7" xfId="2" applyFont="1" applyFill="1" applyBorder="1" applyAlignment="1">
      <alignment horizontal="left" vertical="justify" indent="2"/>
    </xf>
    <xf numFmtId="3" fontId="10" fillId="2" borderId="10" xfId="1" applyNumberFormat="1" applyFont="1" applyFill="1" applyBorder="1"/>
    <xf numFmtId="167" fontId="8" fillId="2" borderId="5" xfId="1" applyNumberFormat="1" applyFont="1" applyFill="1" applyBorder="1" applyAlignment="1">
      <alignment horizontal="center"/>
    </xf>
    <xf numFmtId="168" fontId="8" fillId="2" borderId="5" xfId="1" applyNumberFormat="1" applyFont="1" applyFill="1" applyBorder="1"/>
    <xf numFmtId="0" fontId="14" fillId="2" borderId="4" xfId="2" applyFont="1" applyFill="1" applyBorder="1" applyAlignment="1">
      <alignment horizontal="left"/>
    </xf>
    <xf numFmtId="164" fontId="14" fillId="2" borderId="4" xfId="2" applyNumberFormat="1" applyFont="1" applyFill="1" applyBorder="1"/>
    <xf numFmtId="168" fontId="14" fillId="2" borderId="4" xfId="1" applyNumberFormat="1" applyFont="1" applyFill="1" applyBorder="1"/>
    <xf numFmtId="0" fontId="13" fillId="2" borderId="5" xfId="2" applyFont="1" applyFill="1" applyBorder="1"/>
    <xf numFmtId="164" fontId="13" fillId="2" borderId="5" xfId="2" applyNumberFormat="1" applyFont="1" applyFill="1" applyBorder="1"/>
    <xf numFmtId="0" fontId="14" fillId="2" borderId="7" xfId="2" applyFont="1" applyFill="1" applyBorder="1" applyAlignment="1">
      <alignment wrapText="1"/>
    </xf>
    <xf numFmtId="0" fontId="13" fillId="2" borderId="7" xfId="2" applyFont="1" applyFill="1" applyBorder="1" applyAlignment="1">
      <alignment horizontal="left" vertical="justify" indent="2"/>
    </xf>
    <xf numFmtId="169" fontId="13" fillId="2" borderId="10" xfId="2" applyNumberFormat="1" applyFont="1" applyFill="1" applyBorder="1"/>
    <xf numFmtId="49" fontId="14" fillId="2" borderId="0" xfId="2" applyNumberFormat="1" applyFont="1" applyFill="1"/>
    <xf numFmtId="0" fontId="31" fillId="2" borderId="7" xfId="0" applyFont="1" applyFill="1" applyBorder="1" applyAlignment="1">
      <alignment horizontal="left" vertical="top" wrapText="1" indent="2"/>
    </xf>
    <xf numFmtId="0" fontId="13" fillId="2" borderId="7" xfId="0" applyFont="1" applyFill="1" applyBorder="1" applyAlignment="1">
      <alignment horizontal="left" indent="2"/>
    </xf>
    <xf numFmtId="0" fontId="17" fillId="2" borderId="7" xfId="2" applyFont="1" applyFill="1" applyBorder="1" applyAlignment="1">
      <alignment horizontal="left" wrapText="1" indent="1"/>
    </xf>
    <xf numFmtId="169" fontId="23" fillId="2" borderId="7" xfId="2" applyNumberFormat="1" applyFont="1" applyFill="1" applyBorder="1" applyAlignment="1">
      <alignment horizontal="center"/>
    </xf>
    <xf numFmtId="164" fontId="17" fillId="2" borderId="10" xfId="1" applyNumberFormat="1" applyFont="1" applyFill="1" applyBorder="1"/>
    <xf numFmtId="0" fontId="14" fillId="2" borderId="0" xfId="2" applyFont="1" applyFill="1" applyBorder="1"/>
    <xf numFmtId="3" fontId="13" fillId="2" borderId="4" xfId="1" applyNumberFormat="1" applyFont="1" applyFill="1" applyBorder="1"/>
    <xf numFmtId="168" fontId="13" fillId="2" borderId="4" xfId="1" applyNumberFormat="1" applyFont="1" applyFill="1" applyBorder="1"/>
    <xf numFmtId="0" fontId="13" fillId="2" borderId="0" xfId="2" applyFont="1" applyFill="1" applyBorder="1"/>
    <xf numFmtId="164" fontId="14" fillId="2" borderId="7" xfId="5" applyNumberFormat="1" applyFont="1" applyFill="1" applyBorder="1"/>
    <xf numFmtId="164" fontId="6" fillId="2" borderId="7" xfId="2" applyNumberFormat="1" applyFont="1" applyFill="1" applyBorder="1" applyAlignment="1">
      <alignment horizontal="right"/>
    </xf>
    <xf numFmtId="0" fontId="8" fillId="2" borderId="5" xfId="2" applyFont="1" applyFill="1" applyBorder="1" applyAlignment="1">
      <alignment horizontal="right" wrapText="1" indent="3"/>
    </xf>
    <xf numFmtId="0" fontId="14" fillId="2" borderId="7" xfId="2" applyFont="1" applyFill="1" applyBorder="1" applyAlignment="1">
      <alignment horizontal="left" wrapText="1"/>
    </xf>
    <xf numFmtId="168" fontId="13" fillId="2" borderId="7" xfId="1" applyNumberFormat="1" applyFont="1" applyFill="1" applyBorder="1" applyAlignment="1">
      <alignment horizontal="center"/>
    </xf>
    <xf numFmtId="0" fontId="11" fillId="2" borderId="7" xfId="2" applyFont="1" applyFill="1" applyBorder="1" applyAlignment="1">
      <alignment horizontal="left" wrapText="1" indent="1"/>
    </xf>
    <xf numFmtId="0" fontId="10" fillId="2" borderId="10" xfId="0" applyFont="1" applyFill="1" applyBorder="1" applyAlignment="1">
      <alignment horizontal="left" indent="1"/>
    </xf>
    <xf numFmtId="0" fontId="6" fillId="2" borderId="7" xfId="2" applyFont="1" applyFill="1" applyBorder="1" applyAlignment="1">
      <alignment horizontal="right" wrapText="1" indent="3"/>
    </xf>
    <xf numFmtId="164" fontId="23" fillId="2" borderId="7" xfId="2" applyNumberFormat="1" applyFont="1" applyFill="1" applyBorder="1"/>
    <xf numFmtId="164" fontId="8" fillId="2" borderId="10" xfId="2" applyNumberFormat="1" applyFont="1" applyFill="1" applyBorder="1" applyAlignment="1">
      <alignment horizontal="right"/>
    </xf>
    <xf numFmtId="0" fontId="14" fillId="2" borderId="2" xfId="2" applyFont="1" applyFill="1" applyBorder="1" applyAlignment="1">
      <alignment horizontal="left"/>
    </xf>
    <xf numFmtId="168" fontId="14" fillId="2" borderId="3" xfId="1" applyNumberFormat="1" applyFont="1" applyFill="1" applyBorder="1"/>
    <xf numFmtId="0" fontId="18" fillId="2" borderId="10" xfId="2" applyFont="1" applyFill="1" applyBorder="1" applyAlignment="1">
      <alignment wrapText="1"/>
    </xf>
    <xf numFmtId="3" fontId="13" fillId="2" borderId="7" xfId="1" applyNumberFormat="1" applyFont="1" applyFill="1" applyBorder="1"/>
    <xf numFmtId="3" fontId="16" fillId="2" borderId="7" xfId="1" applyNumberFormat="1" applyFont="1" applyFill="1" applyBorder="1"/>
    <xf numFmtId="168" fontId="16" fillId="2" borderId="7" xfId="1" applyNumberFormat="1" applyFont="1" applyFill="1" applyBorder="1"/>
    <xf numFmtId="168" fontId="6" fillId="2" borderId="7" xfId="1" applyNumberFormat="1" applyFont="1" applyFill="1" applyBorder="1" applyAlignment="1">
      <alignment horizontal="center"/>
    </xf>
    <xf numFmtId="0" fontId="8" fillId="2" borderId="0" xfId="2" applyFont="1" applyFill="1"/>
    <xf numFmtId="168" fontId="8" fillId="2" borderId="7" xfId="1" applyNumberFormat="1" applyFont="1" applyFill="1" applyBorder="1" applyAlignment="1">
      <alignment horizontal="center"/>
    </xf>
    <xf numFmtId="0" fontId="6" fillId="2" borderId="7" xfId="0" applyFont="1" applyFill="1" applyBorder="1" applyAlignment="1">
      <alignment horizontal="left" vertical="top" wrapText="1" indent="2"/>
    </xf>
    <xf numFmtId="164" fontId="14" fillId="2" borderId="10" xfId="5" applyNumberFormat="1" applyFont="1" applyFill="1" applyBorder="1"/>
    <xf numFmtId="0" fontId="8" fillId="2" borderId="5" xfId="2" applyFont="1" applyFill="1" applyBorder="1" applyAlignment="1">
      <alignment horizontal="left" indent="1"/>
    </xf>
    <xf numFmtId="168" fontId="10" fillId="2" borderId="7" xfId="1" applyNumberFormat="1" applyFont="1" applyFill="1" applyBorder="1" applyAlignment="1">
      <alignment horizontal="center"/>
    </xf>
    <xf numFmtId="168" fontId="6" fillId="2" borderId="7" xfId="1" applyNumberFormat="1" applyFont="1" applyFill="1" applyBorder="1" applyAlignment="1">
      <alignment horizontal="right"/>
    </xf>
    <xf numFmtId="0" fontId="6" fillId="2" borderId="7" xfId="0" applyFont="1" applyFill="1" applyBorder="1" applyAlignment="1">
      <alignment horizontal="right" vertical="top" wrapText="1"/>
    </xf>
    <xf numFmtId="0" fontId="8" fillId="2" borderId="7" xfId="2" applyFont="1" applyFill="1" applyBorder="1" applyAlignment="1">
      <alignment horizontal="left" indent="1"/>
    </xf>
    <xf numFmtId="0" fontId="8" fillId="2" borderId="10" xfId="2" applyFont="1" applyFill="1" applyBorder="1" applyAlignment="1">
      <alignment horizontal="right" wrapText="1" indent="3"/>
    </xf>
    <xf numFmtId="164" fontId="8" fillId="2" borderId="7" xfId="1" applyNumberFormat="1" applyFont="1" applyFill="1" applyBorder="1"/>
    <xf numFmtId="0" fontId="18" fillId="2" borderId="10" xfId="2" applyFont="1" applyFill="1" applyBorder="1"/>
    <xf numFmtId="164" fontId="6" fillId="2" borderId="10" xfId="2" applyNumberFormat="1" applyFont="1" applyFill="1" applyBorder="1"/>
    <xf numFmtId="3" fontId="8" fillId="2" borderId="5" xfId="1" applyNumberFormat="1" applyFont="1" applyFill="1" applyBorder="1"/>
    <xf numFmtId="0" fontId="6" fillId="2" borderId="7" xfId="2" applyFont="1" applyFill="1" applyBorder="1" applyAlignment="1">
      <alignment horizontal="left" indent="2"/>
    </xf>
    <xf numFmtId="166" fontId="6" fillId="2" borderId="7" xfId="2" applyNumberFormat="1" applyFont="1" applyFill="1" applyBorder="1"/>
    <xf numFmtId="168" fontId="13" fillId="2" borderId="7" xfId="1" applyNumberFormat="1" applyFont="1" applyFill="1" applyBorder="1"/>
    <xf numFmtId="169" fontId="16" fillId="2" borderId="7" xfId="2" applyNumberFormat="1" applyFont="1" applyFill="1" applyBorder="1"/>
    <xf numFmtId="164" fontId="13" fillId="2" borderId="7" xfId="5" applyNumberFormat="1" applyFont="1" applyFill="1" applyBorder="1"/>
    <xf numFmtId="166" fontId="13" fillId="2" borderId="7" xfId="5" applyNumberFormat="1" applyFont="1" applyFill="1" applyBorder="1"/>
    <xf numFmtId="164" fontId="13" fillId="2" borderId="7" xfId="2" applyNumberFormat="1" applyFont="1" applyFill="1" applyBorder="1" applyAlignment="1">
      <alignment vertical="top"/>
    </xf>
    <xf numFmtId="3" fontId="13" fillId="2" borderId="7" xfId="1" applyNumberFormat="1" applyFont="1" applyFill="1" applyBorder="1" applyAlignment="1"/>
    <xf numFmtId="168" fontId="13" fillId="2" borderId="7" xfId="1" applyNumberFormat="1" applyFont="1" applyFill="1" applyBorder="1" applyAlignment="1">
      <alignment vertical="top"/>
    </xf>
    <xf numFmtId="0" fontId="13" fillId="2" borderId="0" xfId="2" applyFont="1" applyFill="1" applyAlignment="1">
      <alignment vertical="top"/>
    </xf>
    <xf numFmtId="0" fontId="13" fillId="2" borderId="8" xfId="0" applyFont="1" applyFill="1" applyBorder="1" applyAlignment="1">
      <alignment horizontal="left" vertical="top" wrapText="1" indent="2"/>
    </xf>
    <xf numFmtId="3" fontId="14" fillId="2" borderId="4" xfId="2" applyNumberFormat="1" applyFont="1" applyFill="1" applyBorder="1"/>
    <xf numFmtId="164" fontId="14" fillId="2" borderId="8" xfId="2" applyNumberFormat="1" applyFont="1" applyFill="1" applyBorder="1"/>
    <xf numFmtId="169" fontId="16" fillId="2" borderId="8" xfId="2" applyNumberFormat="1" applyFont="1" applyFill="1" applyBorder="1" applyAlignment="1">
      <alignment horizontal="center"/>
    </xf>
    <xf numFmtId="168" fontId="13" fillId="2" borderId="3" xfId="1" applyNumberFormat="1" applyFont="1" applyFill="1" applyBorder="1"/>
    <xf numFmtId="168" fontId="13" fillId="2" borderId="12" xfId="1" applyNumberFormat="1" applyFont="1" applyFill="1" applyBorder="1"/>
    <xf numFmtId="0" fontId="3" fillId="2" borderId="0" xfId="2" applyFont="1" applyFill="1" applyBorder="1"/>
    <xf numFmtId="0" fontId="3" fillId="2" borderId="0" xfId="2" applyFont="1" applyFill="1"/>
    <xf numFmtId="0" fontId="5" fillId="2" borderId="0" xfId="2" applyFont="1" applyFill="1" applyAlignment="1">
      <alignment horizontal="center" vertical="center" wrapText="1"/>
    </xf>
    <xf numFmtId="0" fontId="3" fillId="2" borderId="0" xfId="2" applyFont="1" applyFill="1" applyBorder="1" applyAlignment="1">
      <alignment wrapText="1"/>
    </xf>
    <xf numFmtId="49" fontId="3" fillId="2" borderId="0" xfId="2" applyNumberFormat="1" applyFont="1" applyFill="1" applyBorder="1"/>
    <xf numFmtId="49" fontId="6" fillId="2" borderId="0" xfId="2" applyNumberFormat="1" applyFont="1" applyFill="1" applyBorder="1"/>
    <xf numFmtId="0" fontId="13" fillId="2" borderId="21" xfId="2" applyFont="1" applyFill="1" applyBorder="1" applyAlignment="1">
      <alignment wrapText="1"/>
    </xf>
    <xf numFmtId="49" fontId="13" fillId="2" borderId="0" xfId="2" applyNumberFormat="1" applyFont="1" applyFill="1"/>
    <xf numFmtId="0" fontId="8" fillId="2" borderId="0" xfId="2" applyFont="1" applyFill="1" applyBorder="1"/>
    <xf numFmtId="49" fontId="8" fillId="2" borderId="0" xfId="2" applyNumberFormat="1" applyFont="1" applyFill="1" applyBorder="1"/>
    <xf numFmtId="164" fontId="6" fillId="2" borderId="7" xfId="2" applyNumberFormat="1" applyFont="1" applyFill="1" applyBorder="1"/>
    <xf numFmtId="0" fontId="10" fillId="2" borderId="7" xfId="2" applyFont="1" applyFill="1" applyBorder="1" applyAlignment="1">
      <alignment horizontal="left" indent="1"/>
    </xf>
    <xf numFmtId="0" fontId="6" fillId="2" borderId="7" xfId="0" applyFont="1" applyFill="1" applyBorder="1" applyAlignment="1">
      <alignment horizontal="left" indent="2"/>
    </xf>
    <xf numFmtId="164" fontId="10" fillId="2" borderId="10" xfId="1" applyNumberFormat="1" applyFont="1" applyFill="1" applyBorder="1"/>
    <xf numFmtId="164" fontId="8" fillId="2" borderId="14" xfId="2" applyNumberFormat="1" applyFont="1" applyFill="1" applyBorder="1"/>
    <xf numFmtId="164" fontId="8" fillId="2" borderId="14" xfId="2" applyNumberFormat="1" applyFont="1" applyFill="1" applyBorder="1" applyAlignment="1">
      <alignment horizontal="right"/>
    </xf>
    <xf numFmtId="164" fontId="6" fillId="2" borderId="17" xfId="1" applyNumberFormat="1" applyFont="1" applyFill="1" applyBorder="1"/>
    <xf numFmtId="168" fontId="8" fillId="2" borderId="7" xfId="1" applyNumberFormat="1" applyFont="1" applyFill="1" applyBorder="1" applyAlignment="1">
      <alignment horizontal="right"/>
    </xf>
    <xf numFmtId="49" fontId="8" fillId="2" borderId="0" xfId="2" applyNumberFormat="1" applyFont="1" applyFill="1"/>
    <xf numFmtId="168" fontId="6" fillId="2" borderId="10" xfId="1" applyNumberFormat="1" applyFont="1" applyFill="1" applyBorder="1" applyAlignment="1">
      <alignment horizontal="center"/>
    </xf>
    <xf numFmtId="0" fontId="8" fillId="2" borderId="7" xfId="0" applyFont="1" applyFill="1" applyBorder="1" applyAlignment="1">
      <alignment horizontal="left" indent="1"/>
    </xf>
    <xf numFmtId="164" fontId="6" fillId="2" borderId="5" xfId="2" applyNumberFormat="1" applyFont="1" applyFill="1" applyBorder="1"/>
    <xf numFmtId="0" fontId="8" fillId="2" borderId="17" xfId="2" applyFont="1" applyFill="1" applyBorder="1" applyAlignment="1"/>
    <xf numFmtId="164" fontId="10" fillId="2" borderId="7" xfId="2" applyNumberFormat="1" applyFont="1" applyFill="1" applyBorder="1"/>
    <xf numFmtId="0" fontId="17" fillId="2" borderId="8" xfId="0" applyFont="1" applyFill="1" applyBorder="1" applyAlignment="1">
      <alignment horizontal="left" indent="2"/>
    </xf>
    <xf numFmtId="166" fontId="17" fillId="2" borderId="7" xfId="2" applyNumberFormat="1" applyFont="1" applyFill="1" applyBorder="1"/>
    <xf numFmtId="0" fontId="10" fillId="2" borderId="7" xfId="2" applyFont="1" applyFill="1" applyBorder="1" applyAlignment="1">
      <alignment horizontal="left" wrapText="1" indent="1"/>
    </xf>
    <xf numFmtId="0" fontId="8" fillId="2" borderId="14" xfId="0" applyFont="1" applyFill="1" applyBorder="1" applyAlignment="1">
      <alignment horizontal="left"/>
    </xf>
    <xf numFmtId="0" fontId="6" fillId="2" borderId="8" xfId="0" applyFont="1" applyFill="1" applyBorder="1" applyAlignment="1">
      <alignment horizontal="left" indent="2"/>
    </xf>
    <xf numFmtId="164" fontId="8" fillId="2" borderId="5" xfId="1" applyNumberFormat="1" applyFont="1" applyFill="1" applyBorder="1"/>
    <xf numFmtId="0" fontId="33" fillId="2" borderId="7" xfId="0" applyFont="1" applyFill="1" applyBorder="1" applyAlignment="1">
      <alignment horizontal="left" wrapText="1" indent="2"/>
    </xf>
    <xf numFmtId="0" fontId="6" fillId="2" borderId="8" xfId="2" applyFont="1" applyFill="1" applyBorder="1" applyAlignment="1">
      <alignment horizontal="left" wrapText="1" indent="1"/>
    </xf>
    <xf numFmtId="0" fontId="14" fillId="2" borderId="7" xfId="2" applyFont="1" applyFill="1" applyBorder="1" applyAlignment="1">
      <alignment horizontal="left" indent="1"/>
    </xf>
    <xf numFmtId="0" fontId="6" fillId="2" borderId="0" xfId="2" applyFont="1" applyFill="1"/>
    <xf numFmtId="0" fontId="13" fillId="2" borderId="0" xfId="2" applyFont="1" applyFill="1" applyAlignment="1">
      <alignment wrapText="1"/>
    </xf>
    <xf numFmtId="3" fontId="8" fillId="2" borderId="0" xfId="2" applyNumberFormat="1" applyFont="1" applyFill="1"/>
    <xf numFmtId="166" fontId="24" fillId="2" borderId="7" xfId="5" applyNumberFormat="1" applyFont="1" applyFill="1" applyBorder="1"/>
    <xf numFmtId="164" fontId="14" fillId="2" borderId="9" xfId="5" applyNumberFormat="1" applyFont="1" applyFill="1" applyBorder="1" applyAlignment="1">
      <alignment horizontal="center"/>
    </xf>
    <xf numFmtId="166" fontId="14" fillId="2" borderId="0" xfId="2" applyNumberFormat="1" applyFont="1" applyFill="1" applyBorder="1"/>
    <xf numFmtId="0" fontId="14" fillId="2" borderId="13" xfId="2" applyFont="1" applyFill="1" applyBorder="1"/>
    <xf numFmtId="0" fontId="18" fillId="2" borderId="5" xfId="2" applyFont="1" applyFill="1" applyBorder="1"/>
    <xf numFmtId="164" fontId="13" fillId="2" borderId="5" xfId="5" applyNumberFormat="1" applyFont="1" applyFill="1" applyBorder="1" applyAlignment="1">
      <alignment horizontal="center"/>
    </xf>
    <xf numFmtId="164" fontId="13" fillId="2" borderId="7" xfId="5" applyNumberFormat="1" applyFont="1" applyFill="1" applyBorder="1" applyAlignment="1">
      <alignment horizontal="center"/>
    </xf>
    <xf numFmtId="164" fontId="14" fillId="2" borderId="0" xfId="2" applyNumberFormat="1" applyFont="1" applyFill="1"/>
    <xf numFmtId="164" fontId="14" fillId="2" borderId="7" xfId="2" applyNumberFormat="1" applyFont="1" applyFill="1" applyBorder="1" applyAlignment="1">
      <alignment horizontal="right"/>
    </xf>
    <xf numFmtId="164" fontId="20" fillId="2" borderId="7" xfId="2" applyNumberFormat="1" applyFont="1" applyFill="1" applyBorder="1" applyAlignment="1">
      <alignment horizontal="right"/>
    </xf>
    <xf numFmtId="164" fontId="23" fillId="2" borderId="7" xfId="2" applyNumberFormat="1" applyFont="1" applyFill="1" applyBorder="1" applyAlignment="1">
      <alignment horizontal="right"/>
    </xf>
    <xf numFmtId="166" fontId="16" fillId="2" borderId="7" xfId="5" applyNumberFormat="1" applyFont="1" applyFill="1" applyBorder="1"/>
    <xf numFmtId="166" fontId="20" fillId="2" borderId="7" xfId="5" applyNumberFormat="1" applyFont="1" applyFill="1" applyBorder="1"/>
    <xf numFmtId="164" fontId="24" fillId="2" borderId="7" xfId="5" applyNumberFormat="1" applyFont="1" applyFill="1" applyBorder="1"/>
    <xf numFmtId="164" fontId="13" fillId="2" borderId="5" xfId="5" applyNumberFormat="1" applyFont="1" applyFill="1" applyBorder="1"/>
    <xf numFmtId="0" fontId="14" fillId="2" borderId="9" xfId="2" applyFont="1" applyFill="1" applyBorder="1" applyAlignment="1">
      <alignment horizontal="left"/>
    </xf>
    <xf numFmtId="0" fontId="3" fillId="2" borderId="0" xfId="2" applyFont="1" applyFill="1" applyAlignment="1">
      <alignment wrapText="1"/>
    </xf>
    <xf numFmtId="0" fontId="23" fillId="2" borderId="7" xfId="0" applyFont="1" applyFill="1" applyBorder="1" applyAlignment="1">
      <alignment horizontal="left" indent="2"/>
    </xf>
    <xf numFmtId="3" fontId="10" fillId="2" borderId="5" xfId="1" applyNumberFormat="1" applyFont="1" applyFill="1" applyBorder="1"/>
    <xf numFmtId="3" fontId="14" fillId="2" borderId="3" xfId="1" applyNumberFormat="1" applyFont="1" applyFill="1" applyBorder="1"/>
    <xf numFmtId="164" fontId="6" fillId="2" borderId="4" xfId="2" applyNumberFormat="1" applyFont="1" applyFill="1" applyBorder="1"/>
    <xf numFmtId="164" fontId="13" fillId="2" borderId="0" xfId="2" applyNumberFormat="1" applyFont="1" applyFill="1"/>
    <xf numFmtId="171" fontId="8" fillId="2" borderId="10" xfId="1" applyNumberFormat="1" applyFont="1" applyFill="1" applyBorder="1"/>
    <xf numFmtId="0" fontId="33" fillId="2" borderId="7" xfId="0" applyFont="1" applyFill="1" applyBorder="1" applyAlignment="1">
      <alignment horizontal="left" indent="2"/>
    </xf>
    <xf numFmtId="3" fontId="22" fillId="2" borderId="7" xfId="1" applyNumberFormat="1" applyFont="1" applyFill="1" applyBorder="1"/>
    <xf numFmtId="0" fontId="13" fillId="2" borderId="21" xfId="2" applyFont="1" applyFill="1" applyBorder="1"/>
    <xf numFmtId="170" fontId="8" fillId="2" borderId="10" xfId="1" applyNumberFormat="1" applyFont="1" applyFill="1" applyBorder="1"/>
    <xf numFmtId="0" fontId="13" fillId="2" borderId="5" xfId="0" applyFont="1" applyFill="1" applyBorder="1" applyAlignment="1">
      <alignment horizontal="left" wrapText="1" indent="2"/>
    </xf>
    <xf numFmtId="164" fontId="13" fillId="2" borderId="5" xfId="2" applyNumberFormat="1" applyFont="1" applyFill="1" applyBorder="1" applyAlignment="1">
      <alignment vertical="top"/>
    </xf>
    <xf numFmtId="3" fontId="13" fillId="2" borderId="5" xfId="1" applyNumberFormat="1" applyFont="1" applyFill="1" applyBorder="1" applyAlignment="1"/>
    <xf numFmtId="168" fontId="13" fillId="2" borderId="5" xfId="1" applyNumberFormat="1" applyFont="1" applyFill="1" applyBorder="1" applyAlignment="1">
      <alignment vertical="top"/>
    </xf>
    <xf numFmtId="168" fontId="13" fillId="2" borderId="8" xfId="1" applyNumberFormat="1" applyFont="1" applyFill="1" applyBorder="1" applyAlignment="1">
      <alignment vertical="top"/>
    </xf>
    <xf numFmtId="168" fontId="13" fillId="2" borderId="11" xfId="1" applyNumberFormat="1" applyFont="1" applyFill="1" applyBorder="1" applyAlignment="1">
      <alignment vertical="top"/>
    </xf>
    <xf numFmtId="3" fontId="13" fillId="2" borderId="11" xfId="1" applyNumberFormat="1" applyFont="1" applyFill="1" applyBorder="1" applyAlignment="1"/>
    <xf numFmtId="9" fontId="3" fillId="2" borderId="16" xfId="8" applyFont="1" applyFill="1" applyBorder="1" applyAlignment="1">
      <alignment horizontal="left" vertical="center" wrapText="1"/>
    </xf>
    <xf numFmtId="0" fontId="21" fillId="2" borderId="8" xfId="2" applyFont="1" applyFill="1" applyBorder="1" applyAlignment="1">
      <alignment horizontal="left" indent="1"/>
    </xf>
    <xf numFmtId="0" fontId="10" fillId="2" borderId="7" xfId="0" applyFont="1" applyFill="1" applyBorder="1" applyAlignment="1">
      <alignment horizontal="left" vertical="top" indent="1"/>
    </xf>
    <xf numFmtId="0" fontId="13" fillId="2" borderId="7" xfId="7" applyFont="1" applyFill="1" applyBorder="1" applyAlignment="1" applyProtection="1">
      <alignment horizontal="left" indent="2"/>
    </xf>
    <xf numFmtId="0" fontId="20" fillId="2" borderId="7" xfId="0" applyFont="1" applyFill="1" applyBorder="1" applyAlignment="1">
      <alignment horizontal="left" wrapText="1" indent="2"/>
    </xf>
    <xf numFmtId="164" fontId="6" fillId="2" borderId="10" xfId="1" applyNumberFormat="1" applyFont="1" applyFill="1" applyBorder="1" applyAlignment="1">
      <alignment horizontal="center"/>
    </xf>
    <xf numFmtId="164" fontId="10" fillId="2" borderId="5" xfId="1" applyNumberFormat="1" applyFont="1" applyFill="1" applyBorder="1"/>
    <xf numFmtId="0" fontId="13" fillId="2" borderId="15" xfId="2" applyFont="1" applyFill="1" applyBorder="1" applyAlignment="1">
      <alignment horizontal="left" indent="2"/>
    </xf>
    <xf numFmtId="0" fontId="8" fillId="2" borderId="23" xfId="2" applyFont="1" applyFill="1" applyBorder="1" applyAlignment="1">
      <alignment wrapText="1"/>
    </xf>
    <xf numFmtId="0" fontId="13" fillId="2" borderId="0" xfId="2" applyFont="1" applyFill="1" applyBorder="1" applyAlignment="1">
      <alignment horizontal="right" vertical="top" wrapText="1"/>
    </xf>
    <xf numFmtId="0" fontId="13" fillId="2" borderId="0" xfId="2" applyFont="1" applyFill="1" applyBorder="1" applyAlignment="1">
      <alignment horizontal="right" wrapText="1"/>
    </xf>
    <xf numFmtId="0" fontId="18" fillId="2" borderId="0" xfId="2" applyFont="1" applyFill="1" applyAlignment="1">
      <alignment horizontal="center" vertical="center" wrapText="1"/>
    </xf>
    <xf numFmtId="0" fontId="9" fillId="2" borderId="0" xfId="0" applyFont="1" applyFill="1" applyAlignment="1">
      <alignment vertical="center" wrapText="1"/>
    </xf>
    <xf numFmtId="3" fontId="7" fillId="2" borderId="19" xfId="2" applyNumberFormat="1" applyFont="1" applyFill="1" applyBorder="1" applyAlignment="1">
      <alignment horizontal="center" vertical="center" wrapText="1"/>
    </xf>
    <xf numFmtId="3" fontId="7" fillId="2" borderId="18" xfId="2" applyNumberFormat="1" applyFont="1" applyFill="1" applyBorder="1" applyAlignment="1">
      <alignment horizontal="center" vertical="center" wrapText="1"/>
    </xf>
    <xf numFmtId="3" fontId="7" fillId="2" borderId="20" xfId="2" applyNumberFormat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6" fillId="2" borderId="5" xfId="2" applyFont="1" applyFill="1" applyBorder="1" applyAlignment="1">
      <alignment horizontal="center" vertical="center" wrapText="1"/>
    </xf>
    <xf numFmtId="0" fontId="6" fillId="2" borderId="6" xfId="2" applyFont="1" applyFill="1" applyBorder="1" applyAlignment="1">
      <alignment horizontal="center" vertical="center" wrapText="1"/>
    </xf>
    <xf numFmtId="0" fontId="12" fillId="2" borderId="1" xfId="2" applyFont="1" applyFill="1" applyBorder="1" applyAlignment="1">
      <alignment horizontal="center" vertical="center" wrapText="1"/>
    </xf>
    <xf numFmtId="0" fontId="12" fillId="2" borderId="5" xfId="2" applyFont="1" applyFill="1" applyBorder="1" applyAlignment="1">
      <alignment horizontal="center" vertical="center" wrapText="1"/>
    </xf>
    <xf numFmtId="0" fontId="12" fillId="2" borderId="6" xfId="2" applyFont="1" applyFill="1" applyBorder="1" applyAlignment="1">
      <alignment horizontal="center" vertical="center" wrapText="1"/>
    </xf>
    <xf numFmtId="0" fontId="27" fillId="2" borderId="1" xfId="2" applyFont="1" applyFill="1" applyBorder="1" applyAlignment="1">
      <alignment horizontal="center" vertical="center" wrapText="1"/>
    </xf>
    <xf numFmtId="0" fontId="27" fillId="2" borderId="5" xfId="2" applyFont="1" applyFill="1" applyBorder="1" applyAlignment="1">
      <alignment horizontal="center" vertical="center" wrapText="1"/>
    </xf>
    <xf numFmtId="0" fontId="27" fillId="2" borderId="6" xfId="2" applyFont="1" applyFill="1" applyBorder="1" applyAlignment="1">
      <alignment horizontal="center" vertical="center" wrapText="1"/>
    </xf>
    <xf numFmtId="0" fontId="18" fillId="2" borderId="0" xfId="2" applyFont="1" applyFill="1" applyAlignment="1">
      <alignment horizontal="center" vertical="justify" wrapText="1"/>
    </xf>
    <xf numFmtId="0" fontId="0" fillId="2" borderId="0" xfId="0" applyFill="1" applyAlignment="1">
      <alignment horizontal="center" vertical="justify" wrapText="1"/>
    </xf>
    <xf numFmtId="0" fontId="0" fillId="2" borderId="22" xfId="0" applyFill="1" applyBorder="1" applyAlignment="1">
      <alignment horizontal="center" vertical="justify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5" xfId="2" applyFont="1" applyFill="1" applyBorder="1" applyAlignment="1">
      <alignment horizontal="center" vertical="center" wrapText="1"/>
    </xf>
    <xf numFmtId="0" fontId="7" fillId="2" borderId="6" xfId="2" applyFont="1" applyFill="1" applyBorder="1" applyAlignment="1">
      <alignment horizontal="center" vertical="center" wrapText="1"/>
    </xf>
    <xf numFmtId="0" fontId="13" fillId="2" borderId="21" xfId="2" applyFont="1" applyFill="1" applyBorder="1" applyAlignment="1">
      <alignment horizontal="center" wrapText="1"/>
    </xf>
    <xf numFmtId="0" fontId="13" fillId="2" borderId="0" xfId="2" applyFont="1" applyFill="1" applyBorder="1" applyAlignment="1">
      <alignment horizontal="center" wrapText="1"/>
    </xf>
    <xf numFmtId="0" fontId="12" fillId="2" borderId="25" xfId="2" applyFont="1" applyFill="1" applyBorder="1" applyAlignment="1">
      <alignment horizontal="center" vertical="center" wrapText="1"/>
    </xf>
    <xf numFmtId="0" fontId="18" fillId="2" borderId="22" xfId="2" applyFont="1" applyFill="1" applyBorder="1" applyAlignment="1">
      <alignment horizontal="center" vertical="justify" wrapText="1"/>
    </xf>
    <xf numFmtId="0" fontId="0" fillId="2" borderId="0" xfId="0" applyFill="1" applyAlignment="1">
      <alignment vertical="center" wrapText="1"/>
    </xf>
    <xf numFmtId="0" fontId="0" fillId="2" borderId="22" xfId="0" applyFill="1" applyBorder="1" applyAlignment="1">
      <alignment vertical="center" wrapText="1"/>
    </xf>
    <xf numFmtId="0" fontId="7" fillId="2" borderId="19" xfId="2" applyFont="1" applyFill="1" applyBorder="1" applyAlignment="1">
      <alignment horizontal="center" vertical="center" wrapText="1"/>
    </xf>
    <xf numFmtId="0" fontId="7" fillId="2" borderId="18" xfId="2" applyFont="1" applyFill="1" applyBorder="1" applyAlignment="1">
      <alignment horizontal="center" vertical="center" wrapText="1"/>
    </xf>
    <xf numFmtId="0" fontId="7" fillId="2" borderId="20" xfId="2" applyFont="1" applyFill="1" applyBorder="1" applyAlignment="1">
      <alignment horizontal="center" vertical="center" wrapText="1"/>
    </xf>
  </cellXfs>
  <cellStyles count="40">
    <cellStyle name="Excel Built-in Normal" xfId="10"/>
    <cellStyle name="Обычный" xfId="0" builtinId="0"/>
    <cellStyle name="Обычный 2" xfId="3"/>
    <cellStyle name="Обычный 2 2" xfId="11"/>
    <cellStyle name="Обычный 2 3" xfId="12"/>
    <cellStyle name="Обычный 2_Fin край 2012" xfId="13"/>
    <cellStyle name="Обычный 3" xfId="14"/>
    <cellStyle name="Обычный 3 2" xfId="15"/>
    <cellStyle name="Обычный 3 2 2" xfId="16"/>
    <cellStyle name="Обычный 3 2 3" xfId="17"/>
    <cellStyle name="Обычный 3 3" xfId="18"/>
    <cellStyle name="Обычный 3 3 2" xfId="19"/>
    <cellStyle name="Обычный 3 4" xfId="20"/>
    <cellStyle name="Обычный 3 5" xfId="21"/>
    <cellStyle name="Обычный 3 6" xfId="22"/>
    <cellStyle name="Обычный 3 6 2" xfId="23"/>
    <cellStyle name="Обычный 3 7" xfId="24"/>
    <cellStyle name="Обычный 3 8" xfId="25"/>
    <cellStyle name="Обычный 4" xfId="26"/>
    <cellStyle name="Обычный 4 2" xfId="27"/>
    <cellStyle name="Обычный 5" xfId="28"/>
    <cellStyle name="Обычный 6" xfId="29"/>
    <cellStyle name="Обычный 7" xfId="30"/>
    <cellStyle name="Обычный Лена" xfId="7"/>
    <cellStyle name="Обычный_Таблицы Мун.заказ Стационар" xfId="2"/>
    <cellStyle name="Примечание 2" xfId="31"/>
    <cellStyle name="Процентный 2" xfId="8"/>
    <cellStyle name="Финансовый" xfId="1" builtinId="3"/>
    <cellStyle name="Финансовый [0]_Таблицы Мун.заказ Стационар 2" xfId="5"/>
    <cellStyle name="Финансовый 10" xfId="9"/>
    <cellStyle name="Финансовый 2" xfId="4"/>
    <cellStyle name="Финансовый 2 2" xfId="32"/>
    <cellStyle name="Финансовый 2 3" xfId="33"/>
    <cellStyle name="Финансовый 3" xfId="34"/>
    <cellStyle name="Финансовый 3 2" xfId="35"/>
    <cellStyle name="Финансовый 3 2 2" xfId="36"/>
    <cellStyle name="Финансовый 3 3" xfId="37"/>
    <cellStyle name="Финансовый 3 4" xfId="38"/>
    <cellStyle name="Финансовый 4" xfId="39"/>
    <cellStyle name="Финансовый_Таблицы Мун.заказ Стационар" xfId="6"/>
  </cellStyles>
  <dxfs count="0"/>
  <tableStyles count="0" defaultTableStyle="TableStyleMedium9" defaultPivotStyle="PivotStyleLight16"/>
  <colors>
    <mruColors>
      <color rgb="FFFFCC00"/>
      <color rgb="FFFF66FF"/>
      <color rgb="FF00CCFF"/>
      <color rgb="FFFF9933"/>
      <color rgb="FF99FF33"/>
      <color rgb="FFCC66FF"/>
      <color rgb="FFFF9999"/>
      <color rgb="FF99FF66"/>
      <color rgb="FFCCFF66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132</xdr:row>
      <xdr:rowOff>0</xdr:rowOff>
    </xdr:from>
    <xdr:ext cx="45719" cy="45719"/>
    <xdr:sp macro="" textlink="">
      <xdr:nvSpPr>
        <xdr:cNvPr id="2" name="TextBox 1"/>
        <xdr:cNvSpPr txBox="1"/>
      </xdr:nvSpPr>
      <xdr:spPr>
        <a:xfrm flipV="1">
          <a:off x="4038600" y="49708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132</xdr:row>
      <xdr:rowOff>0</xdr:rowOff>
    </xdr:from>
    <xdr:ext cx="45719" cy="45719"/>
    <xdr:sp macro="" textlink="">
      <xdr:nvSpPr>
        <xdr:cNvPr id="3" name="TextBox 2"/>
        <xdr:cNvSpPr txBox="1"/>
      </xdr:nvSpPr>
      <xdr:spPr>
        <a:xfrm flipV="1">
          <a:off x="4038600" y="49708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132</xdr:row>
      <xdr:rowOff>0</xdr:rowOff>
    </xdr:from>
    <xdr:ext cx="45719" cy="45719"/>
    <xdr:sp macro="" textlink="">
      <xdr:nvSpPr>
        <xdr:cNvPr id="4" name="TextBox 3"/>
        <xdr:cNvSpPr txBox="1"/>
      </xdr:nvSpPr>
      <xdr:spPr>
        <a:xfrm flipV="1">
          <a:off x="3820583" y="2145241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132</xdr:row>
      <xdr:rowOff>0</xdr:rowOff>
    </xdr:from>
    <xdr:ext cx="45719" cy="45719"/>
    <xdr:sp macro="" textlink="">
      <xdr:nvSpPr>
        <xdr:cNvPr id="5" name="TextBox 4"/>
        <xdr:cNvSpPr txBox="1"/>
      </xdr:nvSpPr>
      <xdr:spPr>
        <a:xfrm flipV="1">
          <a:off x="3820583" y="2145241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132</xdr:row>
      <xdr:rowOff>0</xdr:rowOff>
    </xdr:from>
    <xdr:ext cx="45719" cy="45719"/>
    <xdr:sp macro="" textlink="">
      <xdr:nvSpPr>
        <xdr:cNvPr id="6" name="TextBox 5"/>
        <xdr:cNvSpPr txBox="1"/>
      </xdr:nvSpPr>
      <xdr:spPr>
        <a:xfrm flipV="1">
          <a:off x="5915025" y="3607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132</xdr:row>
      <xdr:rowOff>0</xdr:rowOff>
    </xdr:from>
    <xdr:ext cx="45719" cy="45719"/>
    <xdr:sp macro="" textlink="">
      <xdr:nvSpPr>
        <xdr:cNvPr id="7" name="TextBox 6"/>
        <xdr:cNvSpPr txBox="1"/>
      </xdr:nvSpPr>
      <xdr:spPr>
        <a:xfrm flipV="1">
          <a:off x="5915025" y="3607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132</xdr:row>
      <xdr:rowOff>0</xdr:rowOff>
    </xdr:from>
    <xdr:ext cx="45719" cy="45719"/>
    <xdr:sp macro="" textlink="">
      <xdr:nvSpPr>
        <xdr:cNvPr id="8" name="TextBox 7"/>
        <xdr:cNvSpPr txBox="1"/>
      </xdr:nvSpPr>
      <xdr:spPr>
        <a:xfrm flipV="1">
          <a:off x="4699000" y="55073524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132</xdr:row>
      <xdr:rowOff>0</xdr:rowOff>
    </xdr:from>
    <xdr:ext cx="45719" cy="45719"/>
    <xdr:sp macro="" textlink="">
      <xdr:nvSpPr>
        <xdr:cNvPr id="9" name="TextBox 8"/>
        <xdr:cNvSpPr txBox="1"/>
      </xdr:nvSpPr>
      <xdr:spPr>
        <a:xfrm flipV="1">
          <a:off x="4699000" y="55073524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132</xdr:row>
      <xdr:rowOff>0</xdr:rowOff>
    </xdr:from>
    <xdr:ext cx="45719" cy="45719"/>
    <xdr:sp macro="" textlink="">
      <xdr:nvSpPr>
        <xdr:cNvPr id="10" name="TextBox 9"/>
        <xdr:cNvSpPr txBox="1"/>
      </xdr:nvSpPr>
      <xdr:spPr>
        <a:xfrm flipV="1">
          <a:off x="4699000" y="7404944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132</xdr:row>
      <xdr:rowOff>0</xdr:rowOff>
    </xdr:from>
    <xdr:ext cx="45719" cy="45719"/>
    <xdr:sp macro="" textlink="">
      <xdr:nvSpPr>
        <xdr:cNvPr id="11" name="TextBox 10"/>
        <xdr:cNvSpPr txBox="1"/>
      </xdr:nvSpPr>
      <xdr:spPr>
        <a:xfrm flipV="1">
          <a:off x="4699000" y="7404944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132</xdr:row>
      <xdr:rowOff>0</xdr:rowOff>
    </xdr:from>
    <xdr:ext cx="45719" cy="45719"/>
    <xdr:sp macro="" textlink="">
      <xdr:nvSpPr>
        <xdr:cNvPr id="12" name="TextBox 11"/>
        <xdr:cNvSpPr txBox="1"/>
      </xdr:nvSpPr>
      <xdr:spPr>
        <a:xfrm flipV="1">
          <a:off x="8710083" y="2690069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132</xdr:row>
      <xdr:rowOff>0</xdr:rowOff>
    </xdr:from>
    <xdr:ext cx="45719" cy="45719"/>
    <xdr:sp macro="" textlink="">
      <xdr:nvSpPr>
        <xdr:cNvPr id="13" name="TextBox 12"/>
        <xdr:cNvSpPr txBox="1"/>
      </xdr:nvSpPr>
      <xdr:spPr>
        <a:xfrm flipV="1">
          <a:off x="8710083" y="2690069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132</xdr:row>
      <xdr:rowOff>0</xdr:rowOff>
    </xdr:from>
    <xdr:ext cx="45719" cy="45719"/>
    <xdr:sp macro="" textlink="">
      <xdr:nvSpPr>
        <xdr:cNvPr id="14" name="TextBox 13"/>
        <xdr:cNvSpPr txBox="1"/>
      </xdr:nvSpPr>
      <xdr:spPr>
        <a:xfrm flipV="1">
          <a:off x="4695825" y="352594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132</xdr:row>
      <xdr:rowOff>0</xdr:rowOff>
    </xdr:from>
    <xdr:ext cx="45719" cy="45719"/>
    <xdr:sp macro="" textlink="">
      <xdr:nvSpPr>
        <xdr:cNvPr id="15" name="TextBox 14"/>
        <xdr:cNvSpPr txBox="1"/>
      </xdr:nvSpPr>
      <xdr:spPr>
        <a:xfrm flipV="1">
          <a:off x="4695825" y="352594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132</xdr:row>
      <xdr:rowOff>0</xdr:rowOff>
    </xdr:from>
    <xdr:ext cx="45719" cy="45719"/>
    <xdr:sp macro="" textlink="">
      <xdr:nvSpPr>
        <xdr:cNvPr id="16" name="TextBox 15"/>
        <xdr:cNvSpPr txBox="1"/>
      </xdr:nvSpPr>
      <xdr:spPr>
        <a:xfrm flipV="1">
          <a:off x="4695825" y="352594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132</xdr:row>
      <xdr:rowOff>0</xdr:rowOff>
    </xdr:from>
    <xdr:ext cx="45719" cy="45719"/>
    <xdr:sp macro="" textlink="">
      <xdr:nvSpPr>
        <xdr:cNvPr id="17" name="TextBox 16"/>
        <xdr:cNvSpPr txBox="1"/>
      </xdr:nvSpPr>
      <xdr:spPr>
        <a:xfrm flipV="1">
          <a:off x="4695825" y="352594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132</xdr:row>
      <xdr:rowOff>0</xdr:rowOff>
    </xdr:from>
    <xdr:ext cx="45719" cy="45719"/>
    <xdr:sp macro="" textlink="">
      <xdr:nvSpPr>
        <xdr:cNvPr id="18" name="TextBox 17"/>
        <xdr:cNvSpPr txBox="1"/>
      </xdr:nvSpPr>
      <xdr:spPr>
        <a:xfrm flipV="1">
          <a:off x="5471583" y="3960069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132</xdr:row>
      <xdr:rowOff>0</xdr:rowOff>
    </xdr:from>
    <xdr:ext cx="45719" cy="45719"/>
    <xdr:sp macro="" textlink="">
      <xdr:nvSpPr>
        <xdr:cNvPr id="19" name="TextBox 18"/>
        <xdr:cNvSpPr txBox="1"/>
      </xdr:nvSpPr>
      <xdr:spPr>
        <a:xfrm flipV="1">
          <a:off x="5471583" y="3960069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132</xdr:row>
      <xdr:rowOff>0</xdr:rowOff>
    </xdr:from>
    <xdr:ext cx="45719" cy="45719"/>
    <xdr:sp macro="" textlink="">
      <xdr:nvSpPr>
        <xdr:cNvPr id="20" name="TextBox 19"/>
        <xdr:cNvSpPr txBox="1"/>
      </xdr:nvSpPr>
      <xdr:spPr>
        <a:xfrm flipV="1">
          <a:off x="5471583" y="514963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132</xdr:row>
      <xdr:rowOff>0</xdr:rowOff>
    </xdr:from>
    <xdr:ext cx="45719" cy="45719"/>
    <xdr:sp macro="" textlink="">
      <xdr:nvSpPr>
        <xdr:cNvPr id="21" name="TextBox 20"/>
        <xdr:cNvSpPr txBox="1"/>
      </xdr:nvSpPr>
      <xdr:spPr>
        <a:xfrm flipV="1">
          <a:off x="5471583" y="514963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132</xdr:row>
      <xdr:rowOff>0</xdr:rowOff>
    </xdr:from>
    <xdr:ext cx="45719" cy="45719"/>
    <xdr:sp macro="" textlink="">
      <xdr:nvSpPr>
        <xdr:cNvPr id="22" name="TextBox 21"/>
        <xdr:cNvSpPr txBox="1"/>
      </xdr:nvSpPr>
      <xdr:spPr>
        <a:xfrm flipV="1">
          <a:off x="5471583" y="7223125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132</xdr:row>
      <xdr:rowOff>0</xdr:rowOff>
    </xdr:from>
    <xdr:ext cx="45719" cy="45719"/>
    <xdr:sp macro="" textlink="">
      <xdr:nvSpPr>
        <xdr:cNvPr id="23" name="TextBox 22"/>
        <xdr:cNvSpPr txBox="1"/>
      </xdr:nvSpPr>
      <xdr:spPr>
        <a:xfrm flipV="1">
          <a:off x="5471583" y="7223125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72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74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76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78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120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121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122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123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124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125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126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127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128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129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130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131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132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133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134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135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136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137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138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139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140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141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149</xdr:row>
      <xdr:rowOff>0</xdr:rowOff>
    </xdr:from>
    <xdr:ext cx="104775" cy="163419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132</xdr:row>
      <xdr:rowOff>0</xdr:rowOff>
    </xdr:from>
    <xdr:ext cx="45719" cy="45719"/>
    <xdr:sp macro="" textlink="">
      <xdr:nvSpPr>
        <xdr:cNvPr id="144" name="TextBox 143"/>
        <xdr:cNvSpPr txBox="1"/>
      </xdr:nvSpPr>
      <xdr:spPr>
        <a:xfrm flipV="1">
          <a:off x="4762500" y="468608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132</xdr:row>
      <xdr:rowOff>0</xdr:rowOff>
    </xdr:from>
    <xdr:ext cx="45719" cy="45719"/>
    <xdr:sp macro="" textlink="">
      <xdr:nvSpPr>
        <xdr:cNvPr id="145" name="TextBox 144"/>
        <xdr:cNvSpPr txBox="1"/>
      </xdr:nvSpPr>
      <xdr:spPr>
        <a:xfrm flipV="1">
          <a:off x="4762500" y="468608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132</xdr:row>
      <xdr:rowOff>0</xdr:rowOff>
    </xdr:from>
    <xdr:ext cx="45719" cy="45719"/>
    <xdr:sp macro="" textlink="">
      <xdr:nvSpPr>
        <xdr:cNvPr id="146" name="TextBox 145"/>
        <xdr:cNvSpPr txBox="1"/>
      </xdr:nvSpPr>
      <xdr:spPr>
        <a:xfrm flipV="1">
          <a:off x="4762500" y="468608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132</xdr:row>
      <xdr:rowOff>0</xdr:rowOff>
    </xdr:from>
    <xdr:ext cx="45719" cy="45719"/>
    <xdr:sp macro="" textlink="">
      <xdr:nvSpPr>
        <xdr:cNvPr id="147" name="TextBox 146"/>
        <xdr:cNvSpPr txBox="1"/>
      </xdr:nvSpPr>
      <xdr:spPr>
        <a:xfrm flipV="1">
          <a:off x="4762500" y="468608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132</xdr:row>
      <xdr:rowOff>0</xdr:rowOff>
    </xdr:from>
    <xdr:ext cx="45719" cy="45719"/>
    <xdr:sp macro="" textlink="">
      <xdr:nvSpPr>
        <xdr:cNvPr id="148" name="TextBox 147"/>
        <xdr:cNvSpPr txBox="1"/>
      </xdr:nvSpPr>
      <xdr:spPr>
        <a:xfrm flipV="1">
          <a:off x="3838575" y="468608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132</xdr:row>
      <xdr:rowOff>0</xdr:rowOff>
    </xdr:from>
    <xdr:ext cx="45719" cy="45719"/>
    <xdr:sp macro="" textlink="">
      <xdr:nvSpPr>
        <xdr:cNvPr id="149" name="TextBox 148"/>
        <xdr:cNvSpPr txBox="1"/>
      </xdr:nvSpPr>
      <xdr:spPr>
        <a:xfrm flipV="1">
          <a:off x="3838575" y="468608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57</xdr:row>
      <xdr:rowOff>0</xdr:rowOff>
    </xdr:from>
    <xdr:ext cx="104775" cy="163419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57</xdr:row>
      <xdr:rowOff>0</xdr:rowOff>
    </xdr:from>
    <xdr:ext cx="104775" cy="163419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57</xdr:row>
      <xdr:rowOff>0</xdr:rowOff>
    </xdr:from>
    <xdr:ext cx="104775" cy="163419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57</xdr:row>
      <xdr:rowOff>0</xdr:rowOff>
    </xdr:from>
    <xdr:ext cx="104775" cy="163419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57</xdr:row>
      <xdr:rowOff>0</xdr:rowOff>
    </xdr:from>
    <xdr:ext cx="104775" cy="163419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57</xdr:row>
      <xdr:rowOff>0</xdr:rowOff>
    </xdr:from>
    <xdr:ext cx="104775" cy="163419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57</xdr:row>
      <xdr:rowOff>0</xdr:rowOff>
    </xdr:from>
    <xdr:ext cx="104775" cy="163419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57</xdr:row>
      <xdr:rowOff>0</xdr:rowOff>
    </xdr:from>
    <xdr:ext cx="104775" cy="163419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57</xdr:row>
      <xdr:rowOff>0</xdr:rowOff>
    </xdr:from>
    <xdr:ext cx="104775" cy="163419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57</xdr:row>
      <xdr:rowOff>0</xdr:rowOff>
    </xdr:from>
    <xdr:ext cx="104775" cy="163419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57</xdr:row>
      <xdr:rowOff>0</xdr:rowOff>
    </xdr:from>
    <xdr:ext cx="104775" cy="163419"/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57</xdr:row>
      <xdr:rowOff>0</xdr:rowOff>
    </xdr:from>
    <xdr:ext cx="104775" cy="163419"/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57</xdr:row>
      <xdr:rowOff>0</xdr:rowOff>
    </xdr:from>
    <xdr:ext cx="104775" cy="163419"/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57</xdr:row>
      <xdr:rowOff>0</xdr:rowOff>
    </xdr:from>
    <xdr:ext cx="104775" cy="163419"/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57</xdr:row>
      <xdr:rowOff>0</xdr:rowOff>
    </xdr:from>
    <xdr:ext cx="104775" cy="163419"/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57</xdr:row>
      <xdr:rowOff>0</xdr:rowOff>
    </xdr:from>
    <xdr:ext cx="104775" cy="163419"/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57</xdr:row>
      <xdr:rowOff>0</xdr:rowOff>
    </xdr:from>
    <xdr:ext cx="104775" cy="163419"/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57</xdr:row>
      <xdr:rowOff>0</xdr:rowOff>
    </xdr:from>
    <xdr:ext cx="104775" cy="163419"/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57</xdr:row>
      <xdr:rowOff>0</xdr:rowOff>
    </xdr:from>
    <xdr:ext cx="104775" cy="163419"/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57</xdr:row>
      <xdr:rowOff>0</xdr:rowOff>
    </xdr:from>
    <xdr:ext cx="104775" cy="163419"/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57</xdr:row>
      <xdr:rowOff>0</xdr:rowOff>
    </xdr:from>
    <xdr:ext cx="104775" cy="163419"/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57</xdr:row>
      <xdr:rowOff>0</xdr:rowOff>
    </xdr:from>
    <xdr:ext cx="104775" cy="163419"/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57</xdr:row>
      <xdr:rowOff>0</xdr:rowOff>
    </xdr:from>
    <xdr:ext cx="104775" cy="163419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57</xdr:row>
      <xdr:rowOff>0</xdr:rowOff>
    </xdr:from>
    <xdr:ext cx="104775" cy="163419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57</xdr:row>
      <xdr:rowOff>0</xdr:rowOff>
    </xdr:from>
    <xdr:ext cx="104775" cy="163419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57</xdr:row>
      <xdr:rowOff>0</xdr:rowOff>
    </xdr:from>
    <xdr:ext cx="104775" cy="163419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57</xdr:row>
      <xdr:rowOff>0</xdr:rowOff>
    </xdr:from>
    <xdr:ext cx="104775" cy="163419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57</xdr:row>
      <xdr:rowOff>0</xdr:rowOff>
    </xdr:from>
    <xdr:ext cx="104775" cy="163419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57</xdr:row>
      <xdr:rowOff>0</xdr:rowOff>
    </xdr:from>
    <xdr:ext cx="104775" cy="163419"/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57</xdr:row>
      <xdr:rowOff>0</xdr:rowOff>
    </xdr:from>
    <xdr:ext cx="104775" cy="163419"/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57</xdr:row>
      <xdr:rowOff>0</xdr:rowOff>
    </xdr:from>
    <xdr:ext cx="104775" cy="163419"/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57</xdr:row>
      <xdr:rowOff>0</xdr:rowOff>
    </xdr:from>
    <xdr:ext cx="104775" cy="163419"/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57</xdr:row>
      <xdr:rowOff>0</xdr:rowOff>
    </xdr:from>
    <xdr:ext cx="104775" cy="163419"/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57</xdr:row>
      <xdr:rowOff>0</xdr:rowOff>
    </xdr:from>
    <xdr:ext cx="104775" cy="163419"/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57</xdr:row>
      <xdr:rowOff>0</xdr:rowOff>
    </xdr:from>
    <xdr:ext cx="104775" cy="163419"/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57</xdr:row>
      <xdr:rowOff>0</xdr:rowOff>
    </xdr:from>
    <xdr:ext cx="104775" cy="163419"/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57</xdr:row>
      <xdr:rowOff>0</xdr:rowOff>
    </xdr:from>
    <xdr:ext cx="104775" cy="163419"/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57</xdr:row>
      <xdr:rowOff>0</xdr:rowOff>
    </xdr:from>
    <xdr:ext cx="104775" cy="163419"/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57</xdr:row>
      <xdr:rowOff>0</xdr:rowOff>
    </xdr:from>
    <xdr:ext cx="104775" cy="163419"/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57</xdr:row>
      <xdr:rowOff>0</xdr:rowOff>
    </xdr:from>
    <xdr:ext cx="104775" cy="163419"/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57</xdr:row>
      <xdr:rowOff>0</xdr:rowOff>
    </xdr:from>
    <xdr:ext cx="104775" cy="163419"/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57</xdr:row>
      <xdr:rowOff>0</xdr:rowOff>
    </xdr:from>
    <xdr:ext cx="104775" cy="163419"/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57</xdr:row>
      <xdr:rowOff>0</xdr:rowOff>
    </xdr:from>
    <xdr:ext cx="104775" cy="163419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57</xdr:row>
      <xdr:rowOff>0</xdr:rowOff>
    </xdr:from>
    <xdr:ext cx="104775" cy="163419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57</xdr:row>
      <xdr:rowOff>0</xdr:rowOff>
    </xdr:from>
    <xdr:ext cx="104775" cy="163419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57</xdr:row>
      <xdr:rowOff>0</xdr:rowOff>
    </xdr:from>
    <xdr:ext cx="104775" cy="163419"/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57</xdr:row>
      <xdr:rowOff>0</xdr:rowOff>
    </xdr:from>
    <xdr:ext cx="104775" cy="163419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57</xdr:row>
      <xdr:rowOff>0</xdr:rowOff>
    </xdr:from>
    <xdr:ext cx="104775" cy="163419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57</xdr:row>
      <xdr:rowOff>0</xdr:rowOff>
    </xdr:from>
    <xdr:ext cx="104775" cy="163419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57</xdr:row>
      <xdr:rowOff>0</xdr:rowOff>
    </xdr:from>
    <xdr:ext cx="104775" cy="163419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57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57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57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57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57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57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57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57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57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57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12</xdr:row>
      <xdr:rowOff>0</xdr:rowOff>
    </xdr:from>
    <xdr:ext cx="45719" cy="45719"/>
    <xdr:sp macro="" textlink="">
      <xdr:nvSpPr>
        <xdr:cNvPr id="2" name="TextBox 1"/>
        <xdr:cNvSpPr txBox="1"/>
      </xdr:nvSpPr>
      <xdr:spPr>
        <a:xfrm flipV="1">
          <a:off x="3810000" y="372882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12</xdr:row>
      <xdr:rowOff>0</xdr:rowOff>
    </xdr:from>
    <xdr:ext cx="45719" cy="45719"/>
    <xdr:sp macro="" textlink="">
      <xdr:nvSpPr>
        <xdr:cNvPr id="3" name="TextBox 2"/>
        <xdr:cNvSpPr txBox="1"/>
      </xdr:nvSpPr>
      <xdr:spPr>
        <a:xfrm flipV="1">
          <a:off x="3810000" y="372882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12</xdr:row>
      <xdr:rowOff>136712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0" y="30213300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12</xdr:row>
      <xdr:rowOff>136712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0" y="30213300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12</xdr:row>
      <xdr:rowOff>136712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0" y="30213300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12</xdr:row>
      <xdr:rowOff>136712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0" y="30213300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12</xdr:row>
      <xdr:rowOff>136712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0" y="30213300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12</xdr:row>
      <xdr:rowOff>136712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0" y="30213300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12</xdr:row>
      <xdr:rowOff>136712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0" y="30213300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12</xdr:row>
      <xdr:rowOff>136712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0" y="30213300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12</xdr:row>
      <xdr:rowOff>136712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0" y="30213300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12</xdr:row>
      <xdr:rowOff>136712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0" y="30213300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12</xdr:row>
      <xdr:rowOff>153101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0" y="30213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12</xdr:row>
      <xdr:rowOff>153101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0" y="30213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12</xdr:row>
      <xdr:rowOff>153101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0" y="30213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12</xdr:row>
      <xdr:rowOff>153101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0" y="30213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12</xdr:row>
      <xdr:rowOff>153101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0" y="30213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12</xdr:row>
      <xdr:rowOff>153101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0" y="30213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12</xdr:row>
      <xdr:rowOff>153101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0" y="30213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12</xdr:row>
      <xdr:rowOff>153101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0" y="30213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12</xdr:row>
      <xdr:rowOff>153101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30213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12</xdr:row>
      <xdr:rowOff>153101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0" y="30213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12</xdr:row>
      <xdr:rowOff>189097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30213300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12</xdr:row>
      <xdr:rowOff>189097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30213300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12</xdr:row>
      <xdr:rowOff>189097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0" y="30213300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12</xdr:row>
      <xdr:rowOff>189097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0" y="30213300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12</xdr:row>
      <xdr:rowOff>189097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0" y="30213300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12</xdr:row>
      <xdr:rowOff>189097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0" y="30213300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12</xdr:row>
      <xdr:rowOff>189097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0" y="30213300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12</xdr:row>
      <xdr:rowOff>189097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0" y="30213300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12</xdr:row>
      <xdr:rowOff>189097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0" y="30213300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12</xdr:row>
      <xdr:rowOff>189097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0" y="30213300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12</xdr:row>
      <xdr:rowOff>171450</xdr:rowOff>
    </xdr:to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12</xdr:row>
      <xdr:rowOff>171450</xdr:rowOff>
    </xdr:to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12</xdr:row>
      <xdr:rowOff>171450</xdr:rowOff>
    </xdr:to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12</xdr:row>
      <xdr:rowOff>171450</xdr:rowOff>
    </xdr:to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12</xdr:row>
      <xdr:rowOff>171450</xdr:rowOff>
    </xdr:to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12</xdr:row>
      <xdr:rowOff>171450</xdr:rowOff>
    </xdr:to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12</xdr:row>
      <xdr:rowOff>171450</xdr:rowOff>
    </xdr:to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12</xdr:row>
      <xdr:rowOff>171450</xdr:rowOff>
    </xdr:to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12</xdr:row>
      <xdr:rowOff>171450</xdr:rowOff>
    </xdr:to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12</xdr:row>
      <xdr:rowOff>171450</xdr:rowOff>
    </xdr:to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12</xdr:row>
      <xdr:rowOff>0</xdr:rowOff>
    </xdr:from>
    <xdr:ext cx="104775" cy="171450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</xdr:row>
      <xdr:rowOff>0</xdr:rowOff>
    </xdr:from>
    <xdr:ext cx="104775" cy="171450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</xdr:row>
      <xdr:rowOff>0</xdr:rowOff>
    </xdr:from>
    <xdr:ext cx="104775" cy="171450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</xdr:row>
      <xdr:rowOff>0</xdr:rowOff>
    </xdr:from>
    <xdr:ext cx="104775" cy="171450"/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</xdr:row>
      <xdr:rowOff>0</xdr:rowOff>
    </xdr:from>
    <xdr:ext cx="104775" cy="171450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</xdr:row>
      <xdr:rowOff>0</xdr:rowOff>
    </xdr:from>
    <xdr:ext cx="104775" cy="171450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</xdr:row>
      <xdr:rowOff>0</xdr:rowOff>
    </xdr:from>
    <xdr:ext cx="104775" cy="171450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</xdr:row>
      <xdr:rowOff>0</xdr:rowOff>
    </xdr:from>
    <xdr:ext cx="104775" cy="171450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</xdr:row>
      <xdr:rowOff>0</xdr:rowOff>
    </xdr:from>
    <xdr:ext cx="104775" cy="171450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</xdr:row>
      <xdr:rowOff>0</xdr:rowOff>
    </xdr:from>
    <xdr:ext cx="104775" cy="171450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12</xdr:row>
      <xdr:rowOff>171450</xdr:rowOff>
    </xdr:to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12</xdr:row>
      <xdr:rowOff>171450</xdr:rowOff>
    </xdr:to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12</xdr:row>
      <xdr:rowOff>171450</xdr:rowOff>
    </xdr:to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12</xdr:row>
      <xdr:rowOff>171450</xdr:rowOff>
    </xdr:to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12</xdr:row>
      <xdr:rowOff>171450</xdr:rowOff>
    </xdr:to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12</xdr:row>
      <xdr:rowOff>171450</xdr:rowOff>
    </xdr:to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12</xdr:row>
      <xdr:rowOff>171450</xdr:rowOff>
    </xdr:to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12</xdr:row>
      <xdr:rowOff>171450</xdr:rowOff>
    </xdr:to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12</xdr:row>
      <xdr:rowOff>171450</xdr:rowOff>
    </xdr:to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0</xdr:colOff>
      <xdr:row>11</xdr:row>
      <xdr:rowOff>0</xdr:rowOff>
    </xdr:from>
    <xdr:ext cx="45719" cy="45719"/>
    <xdr:sp macro="" textlink="">
      <xdr:nvSpPr>
        <xdr:cNvPr id="63" name="TextBox 62"/>
        <xdr:cNvSpPr txBox="1"/>
      </xdr:nvSpPr>
      <xdr:spPr>
        <a:xfrm flipV="1">
          <a:off x="4822031" y="7346156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11</xdr:row>
      <xdr:rowOff>0</xdr:rowOff>
    </xdr:from>
    <xdr:ext cx="45719" cy="45719"/>
    <xdr:sp macro="" textlink="">
      <xdr:nvSpPr>
        <xdr:cNvPr id="64" name="TextBox 63"/>
        <xdr:cNvSpPr txBox="1"/>
      </xdr:nvSpPr>
      <xdr:spPr>
        <a:xfrm flipV="1">
          <a:off x="4822031" y="7346156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12</xdr:row>
      <xdr:rowOff>0</xdr:rowOff>
    </xdr:from>
    <xdr:ext cx="45719" cy="45719"/>
    <xdr:sp macro="" textlink="">
      <xdr:nvSpPr>
        <xdr:cNvPr id="65" name="TextBox 64"/>
        <xdr:cNvSpPr txBox="1"/>
      </xdr:nvSpPr>
      <xdr:spPr>
        <a:xfrm flipV="1">
          <a:off x="3810000" y="6012656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12</xdr:row>
      <xdr:rowOff>0</xdr:rowOff>
    </xdr:from>
    <xdr:ext cx="45719" cy="45719"/>
    <xdr:sp macro="" textlink="">
      <xdr:nvSpPr>
        <xdr:cNvPr id="66" name="TextBox 65"/>
        <xdr:cNvSpPr txBox="1"/>
      </xdr:nvSpPr>
      <xdr:spPr>
        <a:xfrm flipV="1">
          <a:off x="3810000" y="6012656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12</xdr:row>
      <xdr:rowOff>0</xdr:rowOff>
    </xdr:from>
    <xdr:ext cx="45719" cy="45719"/>
    <xdr:sp macro="" textlink="">
      <xdr:nvSpPr>
        <xdr:cNvPr id="67" name="TextBox 66"/>
        <xdr:cNvSpPr txBox="1"/>
      </xdr:nvSpPr>
      <xdr:spPr>
        <a:xfrm flipV="1">
          <a:off x="3810000" y="3214688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12</xdr:row>
      <xdr:rowOff>0</xdr:rowOff>
    </xdr:from>
    <xdr:ext cx="45719" cy="45719"/>
    <xdr:sp macro="" textlink="">
      <xdr:nvSpPr>
        <xdr:cNvPr id="68" name="TextBox 67"/>
        <xdr:cNvSpPr txBox="1"/>
      </xdr:nvSpPr>
      <xdr:spPr>
        <a:xfrm flipV="1">
          <a:off x="3810000" y="3214688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45719" cy="45719"/>
    <xdr:sp macro="" textlink="">
      <xdr:nvSpPr>
        <xdr:cNvPr id="69" name="TextBox 68"/>
        <xdr:cNvSpPr txBox="1"/>
      </xdr:nvSpPr>
      <xdr:spPr>
        <a:xfrm flipV="1">
          <a:off x="5631656" y="6012656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45719" cy="45719"/>
    <xdr:sp macro="" textlink="">
      <xdr:nvSpPr>
        <xdr:cNvPr id="70" name="TextBox 69"/>
        <xdr:cNvSpPr txBox="1"/>
      </xdr:nvSpPr>
      <xdr:spPr>
        <a:xfrm flipV="1">
          <a:off x="5631656" y="6012656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11</xdr:row>
      <xdr:rowOff>0</xdr:rowOff>
    </xdr:from>
    <xdr:ext cx="45719" cy="45719"/>
    <xdr:sp macro="" textlink="">
      <xdr:nvSpPr>
        <xdr:cNvPr id="71" name="TextBox 70"/>
        <xdr:cNvSpPr txBox="1"/>
      </xdr:nvSpPr>
      <xdr:spPr>
        <a:xfrm flipV="1">
          <a:off x="5631656" y="3214688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11</xdr:row>
      <xdr:rowOff>0</xdr:rowOff>
    </xdr:from>
    <xdr:ext cx="45719" cy="45719"/>
    <xdr:sp macro="" textlink="">
      <xdr:nvSpPr>
        <xdr:cNvPr id="72" name="TextBox 71"/>
        <xdr:cNvSpPr txBox="1"/>
      </xdr:nvSpPr>
      <xdr:spPr>
        <a:xfrm flipV="1">
          <a:off x="5631656" y="3214688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45719" cy="45719"/>
    <xdr:sp macro="" textlink="">
      <xdr:nvSpPr>
        <xdr:cNvPr id="73" name="TextBox 72"/>
        <xdr:cNvSpPr txBox="1"/>
      </xdr:nvSpPr>
      <xdr:spPr>
        <a:xfrm flipV="1">
          <a:off x="5631656" y="6215063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45719" cy="45719"/>
    <xdr:sp macro="" textlink="">
      <xdr:nvSpPr>
        <xdr:cNvPr id="74" name="TextBox 73"/>
        <xdr:cNvSpPr txBox="1"/>
      </xdr:nvSpPr>
      <xdr:spPr>
        <a:xfrm flipV="1">
          <a:off x="5631656" y="6215063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45719" cy="45719"/>
    <xdr:sp macro="" textlink="">
      <xdr:nvSpPr>
        <xdr:cNvPr id="75" name="TextBox 74"/>
        <xdr:cNvSpPr txBox="1"/>
      </xdr:nvSpPr>
      <xdr:spPr>
        <a:xfrm flipV="1">
          <a:off x="5631656" y="6215063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45719" cy="45719"/>
    <xdr:sp macro="" textlink="">
      <xdr:nvSpPr>
        <xdr:cNvPr id="76" name="TextBox 75"/>
        <xdr:cNvSpPr txBox="1"/>
      </xdr:nvSpPr>
      <xdr:spPr>
        <a:xfrm flipV="1">
          <a:off x="5631656" y="6215063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37</xdr:row>
      <xdr:rowOff>150999</xdr:rowOff>
    </xdr:to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0" y="331946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37</xdr:row>
      <xdr:rowOff>150999</xdr:rowOff>
    </xdr:to>
    <xdr:sp macro="" textlink="">
      <xdr:nvSpPr>
        <xdr:cNvPr id="78" name="Text Box 1"/>
        <xdr:cNvSpPr txBox="1">
          <a:spLocks noChangeArrowheads="1"/>
        </xdr:cNvSpPr>
      </xdr:nvSpPr>
      <xdr:spPr bwMode="auto">
        <a:xfrm>
          <a:off x="0" y="331946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37</xdr:row>
      <xdr:rowOff>150999</xdr:rowOff>
    </xdr:to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0" y="331946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37</xdr:row>
      <xdr:rowOff>150999</xdr:rowOff>
    </xdr:to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0" y="331946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37</xdr:row>
      <xdr:rowOff>150999</xdr:rowOff>
    </xdr:to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0" y="331946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37</xdr:row>
      <xdr:rowOff>150999</xdr:rowOff>
    </xdr:to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0" y="331946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37</xdr:row>
      <xdr:rowOff>150999</xdr:rowOff>
    </xdr:to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0" y="331946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37</xdr:row>
      <xdr:rowOff>150999</xdr:rowOff>
    </xdr:to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0" y="331946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37</xdr:row>
      <xdr:rowOff>150999</xdr:rowOff>
    </xdr:to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0" y="331946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37</xdr:row>
      <xdr:rowOff>150999</xdr:rowOff>
    </xdr:to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0" y="331946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37</xdr:row>
      <xdr:rowOff>167388</xdr:rowOff>
    </xdr:to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0" y="331946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37</xdr:row>
      <xdr:rowOff>167388</xdr:rowOff>
    </xdr:to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0" y="331946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37</xdr:row>
      <xdr:rowOff>167388</xdr:rowOff>
    </xdr:to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0" y="331946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37</xdr:row>
      <xdr:rowOff>167388</xdr:rowOff>
    </xdr:to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0" y="331946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37</xdr:row>
      <xdr:rowOff>167388</xdr:rowOff>
    </xdr:to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0" y="331946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37</xdr:row>
      <xdr:rowOff>167388</xdr:rowOff>
    </xdr:to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0" y="331946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37</xdr:row>
      <xdr:rowOff>167388</xdr:rowOff>
    </xdr:to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0" y="331946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37</xdr:row>
      <xdr:rowOff>167388</xdr:rowOff>
    </xdr:to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0" y="331946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37</xdr:row>
      <xdr:rowOff>167388</xdr:rowOff>
    </xdr:to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0" y="331946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37</xdr:row>
      <xdr:rowOff>167388</xdr:rowOff>
    </xdr:to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0" y="331946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38</xdr:row>
      <xdr:rowOff>12884</xdr:rowOff>
    </xdr:to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0" y="3319462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38</xdr:row>
      <xdr:rowOff>12884</xdr:rowOff>
    </xdr:to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0" y="3319462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38</xdr:row>
      <xdr:rowOff>12884</xdr:rowOff>
    </xdr:to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0" y="3319462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38</xdr:row>
      <xdr:rowOff>12884</xdr:rowOff>
    </xdr:to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0" y="3319462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38</xdr:row>
      <xdr:rowOff>12884</xdr:rowOff>
    </xdr:to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0" y="3319462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38</xdr:row>
      <xdr:rowOff>12884</xdr:rowOff>
    </xdr:to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0" y="3319462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38</xdr:row>
      <xdr:rowOff>12884</xdr:rowOff>
    </xdr:to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0" y="3319462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38</xdr:row>
      <xdr:rowOff>12884</xdr:rowOff>
    </xdr:to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0" y="3319462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38</xdr:row>
      <xdr:rowOff>12884</xdr:rowOff>
    </xdr:to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0" y="3319462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38</xdr:row>
      <xdr:rowOff>12884</xdr:rowOff>
    </xdr:to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0" y="3319462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37</xdr:row>
      <xdr:rowOff>185737</xdr:rowOff>
    </xdr:to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0" y="33194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37</xdr:row>
      <xdr:rowOff>185737</xdr:rowOff>
    </xdr:to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0" y="33194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37</xdr:row>
      <xdr:rowOff>185737</xdr:rowOff>
    </xdr:to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0" y="33194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37</xdr:row>
      <xdr:rowOff>185737</xdr:rowOff>
    </xdr:to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0" y="33194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37</xdr:row>
      <xdr:rowOff>185737</xdr:rowOff>
    </xdr:to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0" y="33194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37</xdr:row>
      <xdr:rowOff>185737</xdr:rowOff>
    </xdr:to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0" y="33194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37</xdr:row>
      <xdr:rowOff>185737</xdr:rowOff>
    </xdr:to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0" y="33194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37</xdr:row>
      <xdr:rowOff>185737</xdr:rowOff>
    </xdr:to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0" y="33194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37</xdr:row>
      <xdr:rowOff>185737</xdr:rowOff>
    </xdr:to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0" y="33194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37</xdr:row>
      <xdr:rowOff>185737</xdr:rowOff>
    </xdr:to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0" y="33194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12</xdr:row>
      <xdr:rowOff>0</xdr:rowOff>
    </xdr:from>
    <xdr:ext cx="104775" cy="171450"/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0" y="33194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</xdr:row>
      <xdr:rowOff>0</xdr:rowOff>
    </xdr:from>
    <xdr:ext cx="104775" cy="171450"/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0" y="33194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</xdr:row>
      <xdr:rowOff>0</xdr:rowOff>
    </xdr:from>
    <xdr:ext cx="104775" cy="171450"/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0" y="33194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</xdr:row>
      <xdr:rowOff>0</xdr:rowOff>
    </xdr:from>
    <xdr:ext cx="104775" cy="171450"/>
    <xdr:sp macro="" textlink="">
      <xdr:nvSpPr>
        <xdr:cNvPr id="120" name="Text Box 1"/>
        <xdr:cNvSpPr txBox="1">
          <a:spLocks noChangeArrowheads="1"/>
        </xdr:cNvSpPr>
      </xdr:nvSpPr>
      <xdr:spPr bwMode="auto">
        <a:xfrm>
          <a:off x="0" y="33194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</xdr:row>
      <xdr:rowOff>0</xdr:rowOff>
    </xdr:from>
    <xdr:ext cx="104775" cy="171450"/>
    <xdr:sp macro="" textlink="">
      <xdr:nvSpPr>
        <xdr:cNvPr id="121" name="Text Box 1"/>
        <xdr:cNvSpPr txBox="1">
          <a:spLocks noChangeArrowheads="1"/>
        </xdr:cNvSpPr>
      </xdr:nvSpPr>
      <xdr:spPr bwMode="auto">
        <a:xfrm>
          <a:off x="0" y="33194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</xdr:row>
      <xdr:rowOff>0</xdr:rowOff>
    </xdr:from>
    <xdr:ext cx="104775" cy="171450"/>
    <xdr:sp macro="" textlink="">
      <xdr:nvSpPr>
        <xdr:cNvPr id="122" name="Text Box 1"/>
        <xdr:cNvSpPr txBox="1">
          <a:spLocks noChangeArrowheads="1"/>
        </xdr:cNvSpPr>
      </xdr:nvSpPr>
      <xdr:spPr bwMode="auto">
        <a:xfrm>
          <a:off x="0" y="33194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</xdr:row>
      <xdr:rowOff>0</xdr:rowOff>
    </xdr:from>
    <xdr:ext cx="104775" cy="171450"/>
    <xdr:sp macro="" textlink="">
      <xdr:nvSpPr>
        <xdr:cNvPr id="123" name="Text Box 1"/>
        <xdr:cNvSpPr txBox="1">
          <a:spLocks noChangeArrowheads="1"/>
        </xdr:cNvSpPr>
      </xdr:nvSpPr>
      <xdr:spPr bwMode="auto">
        <a:xfrm>
          <a:off x="0" y="33194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</xdr:row>
      <xdr:rowOff>0</xdr:rowOff>
    </xdr:from>
    <xdr:ext cx="104775" cy="171450"/>
    <xdr:sp macro="" textlink="">
      <xdr:nvSpPr>
        <xdr:cNvPr id="124" name="Text Box 1"/>
        <xdr:cNvSpPr txBox="1">
          <a:spLocks noChangeArrowheads="1"/>
        </xdr:cNvSpPr>
      </xdr:nvSpPr>
      <xdr:spPr bwMode="auto">
        <a:xfrm>
          <a:off x="0" y="33194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</xdr:row>
      <xdr:rowOff>0</xdr:rowOff>
    </xdr:from>
    <xdr:ext cx="104775" cy="171450"/>
    <xdr:sp macro="" textlink="">
      <xdr:nvSpPr>
        <xdr:cNvPr id="125" name="Text Box 1"/>
        <xdr:cNvSpPr txBox="1">
          <a:spLocks noChangeArrowheads="1"/>
        </xdr:cNvSpPr>
      </xdr:nvSpPr>
      <xdr:spPr bwMode="auto">
        <a:xfrm>
          <a:off x="0" y="33194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</xdr:row>
      <xdr:rowOff>0</xdr:rowOff>
    </xdr:from>
    <xdr:ext cx="104775" cy="171450"/>
    <xdr:sp macro="" textlink="">
      <xdr:nvSpPr>
        <xdr:cNvPr id="126" name="Text Box 1"/>
        <xdr:cNvSpPr txBox="1">
          <a:spLocks noChangeArrowheads="1"/>
        </xdr:cNvSpPr>
      </xdr:nvSpPr>
      <xdr:spPr bwMode="auto">
        <a:xfrm>
          <a:off x="0" y="33194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37</xdr:row>
      <xdr:rowOff>185737</xdr:rowOff>
    </xdr:to>
    <xdr:sp macro="" textlink="">
      <xdr:nvSpPr>
        <xdr:cNvPr id="127" name="Text Box 1"/>
        <xdr:cNvSpPr txBox="1">
          <a:spLocks noChangeArrowheads="1"/>
        </xdr:cNvSpPr>
      </xdr:nvSpPr>
      <xdr:spPr bwMode="auto">
        <a:xfrm>
          <a:off x="0" y="33194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37</xdr:row>
      <xdr:rowOff>185737</xdr:rowOff>
    </xdr:to>
    <xdr:sp macro="" textlink="">
      <xdr:nvSpPr>
        <xdr:cNvPr id="128" name="Text Box 1"/>
        <xdr:cNvSpPr txBox="1">
          <a:spLocks noChangeArrowheads="1"/>
        </xdr:cNvSpPr>
      </xdr:nvSpPr>
      <xdr:spPr bwMode="auto">
        <a:xfrm>
          <a:off x="0" y="33194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37</xdr:row>
      <xdr:rowOff>185737</xdr:rowOff>
    </xdr:to>
    <xdr:sp macro="" textlink="">
      <xdr:nvSpPr>
        <xdr:cNvPr id="129" name="Text Box 1"/>
        <xdr:cNvSpPr txBox="1">
          <a:spLocks noChangeArrowheads="1"/>
        </xdr:cNvSpPr>
      </xdr:nvSpPr>
      <xdr:spPr bwMode="auto">
        <a:xfrm>
          <a:off x="0" y="33194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37</xdr:row>
      <xdr:rowOff>185737</xdr:rowOff>
    </xdr:to>
    <xdr:sp macro="" textlink="">
      <xdr:nvSpPr>
        <xdr:cNvPr id="130" name="Text Box 1"/>
        <xdr:cNvSpPr txBox="1">
          <a:spLocks noChangeArrowheads="1"/>
        </xdr:cNvSpPr>
      </xdr:nvSpPr>
      <xdr:spPr bwMode="auto">
        <a:xfrm>
          <a:off x="0" y="33194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37</xdr:row>
      <xdr:rowOff>185737</xdr:rowOff>
    </xdr:to>
    <xdr:sp macro="" textlink="">
      <xdr:nvSpPr>
        <xdr:cNvPr id="131" name="Text Box 1"/>
        <xdr:cNvSpPr txBox="1">
          <a:spLocks noChangeArrowheads="1"/>
        </xdr:cNvSpPr>
      </xdr:nvSpPr>
      <xdr:spPr bwMode="auto">
        <a:xfrm>
          <a:off x="0" y="33194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37</xdr:row>
      <xdr:rowOff>185737</xdr:rowOff>
    </xdr:to>
    <xdr:sp macro="" textlink="">
      <xdr:nvSpPr>
        <xdr:cNvPr id="132" name="Text Box 1"/>
        <xdr:cNvSpPr txBox="1">
          <a:spLocks noChangeArrowheads="1"/>
        </xdr:cNvSpPr>
      </xdr:nvSpPr>
      <xdr:spPr bwMode="auto">
        <a:xfrm>
          <a:off x="0" y="33194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37</xdr:row>
      <xdr:rowOff>185737</xdr:rowOff>
    </xdr:to>
    <xdr:sp macro="" textlink="">
      <xdr:nvSpPr>
        <xdr:cNvPr id="133" name="Text Box 1"/>
        <xdr:cNvSpPr txBox="1">
          <a:spLocks noChangeArrowheads="1"/>
        </xdr:cNvSpPr>
      </xdr:nvSpPr>
      <xdr:spPr bwMode="auto">
        <a:xfrm>
          <a:off x="0" y="33194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37</xdr:row>
      <xdr:rowOff>185737</xdr:rowOff>
    </xdr:to>
    <xdr:sp macro="" textlink="">
      <xdr:nvSpPr>
        <xdr:cNvPr id="134" name="Text Box 1"/>
        <xdr:cNvSpPr txBox="1">
          <a:spLocks noChangeArrowheads="1"/>
        </xdr:cNvSpPr>
      </xdr:nvSpPr>
      <xdr:spPr bwMode="auto">
        <a:xfrm>
          <a:off x="0" y="33194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37</xdr:row>
      <xdr:rowOff>185737</xdr:rowOff>
    </xdr:to>
    <xdr:sp macro="" textlink="">
      <xdr:nvSpPr>
        <xdr:cNvPr id="135" name="Text Box 1"/>
        <xdr:cNvSpPr txBox="1">
          <a:spLocks noChangeArrowheads="1"/>
        </xdr:cNvSpPr>
      </xdr:nvSpPr>
      <xdr:spPr bwMode="auto">
        <a:xfrm>
          <a:off x="0" y="33194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12</xdr:row>
      <xdr:rowOff>0</xdr:rowOff>
    </xdr:from>
    <xdr:ext cx="104775" cy="163419"/>
    <xdr:sp macro="" textlink="">
      <xdr:nvSpPr>
        <xdr:cNvPr id="136" name="Text Box 1"/>
        <xdr:cNvSpPr txBox="1">
          <a:spLocks noChangeArrowheads="1"/>
        </xdr:cNvSpPr>
      </xdr:nvSpPr>
      <xdr:spPr bwMode="auto">
        <a:xfrm>
          <a:off x="0" y="331946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</xdr:row>
      <xdr:rowOff>0</xdr:rowOff>
    </xdr:from>
    <xdr:ext cx="104775" cy="163419"/>
    <xdr:sp macro="" textlink="">
      <xdr:nvSpPr>
        <xdr:cNvPr id="137" name="Text Box 1"/>
        <xdr:cNvSpPr txBox="1">
          <a:spLocks noChangeArrowheads="1"/>
        </xdr:cNvSpPr>
      </xdr:nvSpPr>
      <xdr:spPr bwMode="auto">
        <a:xfrm>
          <a:off x="0" y="331946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</xdr:row>
      <xdr:rowOff>0</xdr:rowOff>
    </xdr:from>
    <xdr:ext cx="104775" cy="163419"/>
    <xdr:sp macro="" textlink="">
      <xdr:nvSpPr>
        <xdr:cNvPr id="138" name="Text Box 1"/>
        <xdr:cNvSpPr txBox="1">
          <a:spLocks noChangeArrowheads="1"/>
        </xdr:cNvSpPr>
      </xdr:nvSpPr>
      <xdr:spPr bwMode="auto">
        <a:xfrm>
          <a:off x="0" y="331946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</xdr:row>
      <xdr:rowOff>0</xdr:rowOff>
    </xdr:from>
    <xdr:ext cx="104775" cy="163419"/>
    <xdr:sp macro="" textlink="">
      <xdr:nvSpPr>
        <xdr:cNvPr id="139" name="Text Box 1"/>
        <xdr:cNvSpPr txBox="1">
          <a:spLocks noChangeArrowheads="1"/>
        </xdr:cNvSpPr>
      </xdr:nvSpPr>
      <xdr:spPr bwMode="auto">
        <a:xfrm>
          <a:off x="0" y="331946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</xdr:row>
      <xdr:rowOff>0</xdr:rowOff>
    </xdr:from>
    <xdr:ext cx="104775" cy="163419"/>
    <xdr:sp macro="" textlink="">
      <xdr:nvSpPr>
        <xdr:cNvPr id="140" name="Text Box 1"/>
        <xdr:cNvSpPr txBox="1">
          <a:spLocks noChangeArrowheads="1"/>
        </xdr:cNvSpPr>
      </xdr:nvSpPr>
      <xdr:spPr bwMode="auto">
        <a:xfrm>
          <a:off x="0" y="331946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</xdr:row>
      <xdr:rowOff>0</xdr:rowOff>
    </xdr:from>
    <xdr:ext cx="104775" cy="163419"/>
    <xdr:sp macro="" textlink="">
      <xdr:nvSpPr>
        <xdr:cNvPr id="141" name="Text Box 1"/>
        <xdr:cNvSpPr txBox="1">
          <a:spLocks noChangeArrowheads="1"/>
        </xdr:cNvSpPr>
      </xdr:nvSpPr>
      <xdr:spPr bwMode="auto">
        <a:xfrm>
          <a:off x="0" y="331946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</xdr:row>
      <xdr:rowOff>0</xdr:rowOff>
    </xdr:from>
    <xdr:ext cx="104775" cy="163419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0" y="331946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</xdr:row>
      <xdr:rowOff>0</xdr:rowOff>
    </xdr:from>
    <xdr:ext cx="104775" cy="163419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0" y="331946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</xdr:row>
      <xdr:rowOff>0</xdr:rowOff>
    </xdr:from>
    <xdr:ext cx="104775" cy="163419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0" y="331946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</xdr:row>
      <xdr:rowOff>0</xdr:rowOff>
    </xdr:from>
    <xdr:ext cx="104775" cy="163419"/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0" y="331946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</xdr:row>
      <xdr:rowOff>0</xdr:rowOff>
    </xdr:from>
    <xdr:ext cx="104775" cy="161304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0" y="33194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</xdr:row>
      <xdr:rowOff>0</xdr:rowOff>
    </xdr:from>
    <xdr:ext cx="104775" cy="161304"/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0" y="33194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</xdr:row>
      <xdr:rowOff>0</xdr:rowOff>
    </xdr:from>
    <xdr:ext cx="104775" cy="161304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0" y="33194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</xdr:row>
      <xdr:rowOff>0</xdr:rowOff>
    </xdr:from>
    <xdr:ext cx="104775" cy="161304"/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0" y="33194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</xdr:row>
      <xdr:rowOff>0</xdr:rowOff>
    </xdr:from>
    <xdr:ext cx="104775" cy="161304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0" y="33194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</xdr:row>
      <xdr:rowOff>0</xdr:rowOff>
    </xdr:from>
    <xdr:ext cx="104775" cy="161304"/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0" y="33194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</xdr:row>
      <xdr:rowOff>0</xdr:rowOff>
    </xdr:from>
    <xdr:ext cx="104775" cy="161304"/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0" y="33194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</xdr:row>
      <xdr:rowOff>0</xdr:rowOff>
    </xdr:from>
    <xdr:ext cx="104775" cy="161304"/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0" y="33194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</xdr:row>
      <xdr:rowOff>0</xdr:rowOff>
    </xdr:from>
    <xdr:ext cx="104775" cy="161304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0" y="33194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</xdr:row>
      <xdr:rowOff>0</xdr:rowOff>
    </xdr:from>
    <xdr:ext cx="104775" cy="161304"/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0" y="33194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</xdr:row>
      <xdr:rowOff>0</xdr:rowOff>
    </xdr:from>
    <xdr:ext cx="104775" cy="163419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0" y="3376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</xdr:row>
      <xdr:rowOff>0</xdr:rowOff>
    </xdr:from>
    <xdr:ext cx="104775" cy="163419"/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0" y="3376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</xdr:row>
      <xdr:rowOff>0</xdr:rowOff>
    </xdr:from>
    <xdr:ext cx="104775" cy="163419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0" y="3376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</xdr:row>
      <xdr:rowOff>0</xdr:rowOff>
    </xdr:from>
    <xdr:ext cx="104775" cy="163419"/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0" y="3376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</xdr:row>
      <xdr:rowOff>0</xdr:rowOff>
    </xdr:from>
    <xdr:ext cx="104775" cy="163419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0" y="3376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</xdr:row>
      <xdr:rowOff>0</xdr:rowOff>
    </xdr:from>
    <xdr:ext cx="104775" cy="163419"/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0" y="3376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</xdr:row>
      <xdr:rowOff>0</xdr:rowOff>
    </xdr:from>
    <xdr:ext cx="104775" cy="163419"/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0" y="3376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</xdr:row>
      <xdr:rowOff>0</xdr:rowOff>
    </xdr:from>
    <xdr:ext cx="104775" cy="163419"/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0" y="3376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</xdr:row>
      <xdr:rowOff>0</xdr:rowOff>
    </xdr:from>
    <xdr:ext cx="104775" cy="163419"/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0" y="3376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</xdr:row>
      <xdr:rowOff>0</xdr:rowOff>
    </xdr:from>
    <xdr:ext cx="104775" cy="163419"/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0" y="3376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</xdr:row>
      <xdr:rowOff>0</xdr:rowOff>
    </xdr:from>
    <xdr:ext cx="104775" cy="163419"/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0" y="3376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</xdr:row>
      <xdr:rowOff>0</xdr:rowOff>
    </xdr:from>
    <xdr:ext cx="104775" cy="163419"/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0" y="3376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</xdr:row>
      <xdr:rowOff>0</xdr:rowOff>
    </xdr:from>
    <xdr:ext cx="104775" cy="163419"/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0" y="3376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</xdr:row>
      <xdr:rowOff>0</xdr:rowOff>
    </xdr:from>
    <xdr:ext cx="104775" cy="163419"/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0" y="3376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</xdr:row>
      <xdr:rowOff>0</xdr:rowOff>
    </xdr:from>
    <xdr:ext cx="104775" cy="163419"/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0" y="3376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</xdr:row>
      <xdr:rowOff>0</xdr:rowOff>
    </xdr:from>
    <xdr:ext cx="104775" cy="163419"/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0" y="3376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</xdr:row>
      <xdr:rowOff>0</xdr:rowOff>
    </xdr:from>
    <xdr:ext cx="104775" cy="163419"/>
    <xdr:sp macro="" textlink="">
      <xdr:nvSpPr>
        <xdr:cNvPr id="172" name="Text Box 1"/>
        <xdr:cNvSpPr txBox="1">
          <a:spLocks noChangeArrowheads="1"/>
        </xdr:cNvSpPr>
      </xdr:nvSpPr>
      <xdr:spPr bwMode="auto">
        <a:xfrm>
          <a:off x="0" y="3376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</xdr:row>
      <xdr:rowOff>0</xdr:rowOff>
    </xdr:from>
    <xdr:ext cx="104775" cy="163419"/>
    <xdr:sp macro="" textlink="">
      <xdr:nvSpPr>
        <xdr:cNvPr id="173" name="Text Box 1"/>
        <xdr:cNvSpPr txBox="1">
          <a:spLocks noChangeArrowheads="1"/>
        </xdr:cNvSpPr>
      </xdr:nvSpPr>
      <xdr:spPr bwMode="auto">
        <a:xfrm>
          <a:off x="0" y="3376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</xdr:row>
      <xdr:rowOff>0</xdr:rowOff>
    </xdr:from>
    <xdr:ext cx="104775" cy="163419"/>
    <xdr:sp macro="" textlink="">
      <xdr:nvSpPr>
        <xdr:cNvPr id="174" name="Text Box 1"/>
        <xdr:cNvSpPr txBox="1">
          <a:spLocks noChangeArrowheads="1"/>
        </xdr:cNvSpPr>
      </xdr:nvSpPr>
      <xdr:spPr bwMode="auto">
        <a:xfrm>
          <a:off x="0" y="3376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</xdr:row>
      <xdr:rowOff>0</xdr:rowOff>
    </xdr:from>
    <xdr:ext cx="104775" cy="163419"/>
    <xdr:sp macro="" textlink="">
      <xdr:nvSpPr>
        <xdr:cNvPr id="175" name="Text Box 1"/>
        <xdr:cNvSpPr txBox="1">
          <a:spLocks noChangeArrowheads="1"/>
        </xdr:cNvSpPr>
      </xdr:nvSpPr>
      <xdr:spPr bwMode="auto">
        <a:xfrm>
          <a:off x="0" y="3376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</xdr:row>
      <xdr:rowOff>0</xdr:rowOff>
    </xdr:from>
    <xdr:ext cx="104775" cy="163419"/>
    <xdr:sp macro="" textlink="">
      <xdr:nvSpPr>
        <xdr:cNvPr id="176" name="Text Box 1"/>
        <xdr:cNvSpPr txBox="1">
          <a:spLocks noChangeArrowheads="1"/>
        </xdr:cNvSpPr>
      </xdr:nvSpPr>
      <xdr:spPr bwMode="auto">
        <a:xfrm>
          <a:off x="0" y="3376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</xdr:row>
      <xdr:rowOff>0</xdr:rowOff>
    </xdr:from>
    <xdr:ext cx="104775" cy="163419"/>
    <xdr:sp macro="" textlink="">
      <xdr:nvSpPr>
        <xdr:cNvPr id="177" name="Text Box 1"/>
        <xdr:cNvSpPr txBox="1">
          <a:spLocks noChangeArrowheads="1"/>
        </xdr:cNvSpPr>
      </xdr:nvSpPr>
      <xdr:spPr bwMode="auto">
        <a:xfrm>
          <a:off x="0" y="3376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</xdr:row>
      <xdr:rowOff>0</xdr:rowOff>
    </xdr:from>
    <xdr:ext cx="104775" cy="163419"/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0" y="3376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</xdr:row>
      <xdr:rowOff>0</xdr:rowOff>
    </xdr:from>
    <xdr:ext cx="104775" cy="163419"/>
    <xdr:sp macro="" textlink="">
      <xdr:nvSpPr>
        <xdr:cNvPr id="179" name="Text Box 1"/>
        <xdr:cNvSpPr txBox="1">
          <a:spLocks noChangeArrowheads="1"/>
        </xdr:cNvSpPr>
      </xdr:nvSpPr>
      <xdr:spPr bwMode="auto">
        <a:xfrm>
          <a:off x="0" y="3376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</xdr:row>
      <xdr:rowOff>0</xdr:rowOff>
    </xdr:from>
    <xdr:ext cx="104775" cy="163419"/>
    <xdr:sp macro="" textlink="">
      <xdr:nvSpPr>
        <xdr:cNvPr id="180" name="Text Box 1"/>
        <xdr:cNvSpPr txBox="1">
          <a:spLocks noChangeArrowheads="1"/>
        </xdr:cNvSpPr>
      </xdr:nvSpPr>
      <xdr:spPr bwMode="auto">
        <a:xfrm>
          <a:off x="0" y="3376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</xdr:row>
      <xdr:rowOff>0</xdr:rowOff>
    </xdr:from>
    <xdr:ext cx="104775" cy="163419"/>
    <xdr:sp macro="" textlink="">
      <xdr:nvSpPr>
        <xdr:cNvPr id="181" name="Text Box 1"/>
        <xdr:cNvSpPr txBox="1">
          <a:spLocks noChangeArrowheads="1"/>
        </xdr:cNvSpPr>
      </xdr:nvSpPr>
      <xdr:spPr bwMode="auto">
        <a:xfrm>
          <a:off x="0" y="3376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</xdr:row>
      <xdr:rowOff>0</xdr:rowOff>
    </xdr:from>
    <xdr:ext cx="104775" cy="163419"/>
    <xdr:sp macro="" textlink="">
      <xdr:nvSpPr>
        <xdr:cNvPr id="182" name="Text Box 1"/>
        <xdr:cNvSpPr txBox="1">
          <a:spLocks noChangeArrowheads="1"/>
        </xdr:cNvSpPr>
      </xdr:nvSpPr>
      <xdr:spPr bwMode="auto">
        <a:xfrm>
          <a:off x="0" y="3376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</xdr:row>
      <xdr:rowOff>0</xdr:rowOff>
    </xdr:from>
    <xdr:ext cx="104775" cy="163419"/>
    <xdr:sp macro="" textlink="">
      <xdr:nvSpPr>
        <xdr:cNvPr id="183" name="Text Box 1"/>
        <xdr:cNvSpPr txBox="1">
          <a:spLocks noChangeArrowheads="1"/>
        </xdr:cNvSpPr>
      </xdr:nvSpPr>
      <xdr:spPr bwMode="auto">
        <a:xfrm>
          <a:off x="0" y="3376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</xdr:row>
      <xdr:rowOff>0</xdr:rowOff>
    </xdr:from>
    <xdr:ext cx="104775" cy="163419"/>
    <xdr:sp macro="" textlink="">
      <xdr:nvSpPr>
        <xdr:cNvPr id="184" name="Text Box 1"/>
        <xdr:cNvSpPr txBox="1">
          <a:spLocks noChangeArrowheads="1"/>
        </xdr:cNvSpPr>
      </xdr:nvSpPr>
      <xdr:spPr bwMode="auto">
        <a:xfrm>
          <a:off x="0" y="3376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</xdr:row>
      <xdr:rowOff>0</xdr:rowOff>
    </xdr:from>
    <xdr:ext cx="104775" cy="163419"/>
    <xdr:sp macro="" textlink="">
      <xdr:nvSpPr>
        <xdr:cNvPr id="185" name="Text Box 1"/>
        <xdr:cNvSpPr txBox="1">
          <a:spLocks noChangeArrowheads="1"/>
        </xdr:cNvSpPr>
      </xdr:nvSpPr>
      <xdr:spPr bwMode="auto">
        <a:xfrm>
          <a:off x="0" y="3376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136712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0" y="73628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136712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0" y="73628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136712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0" y="73628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136712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0" y="73628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136712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0" y="73628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136712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0" y="73628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136712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0" y="73628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136712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0" y="73628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136712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0" y="73628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136712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0" y="73628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153101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0" y="73628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153101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0" y="73628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153101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0" y="73628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153101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0" y="73628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153101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0" y="73628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153101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0" y="73628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153101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0" y="73628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153101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0" y="73628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153101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0" y="73628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153101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0" y="73628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189097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736282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189097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0" y="736282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189097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736282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189097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736282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189097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0" y="736282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189097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0" y="736282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189097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0" y="736282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189097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0" y="736282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189097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0" y="736282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189097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0" y="736282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171450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171450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171450</xdr:rowOff>
    </xdr:to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171450</xdr:rowOff>
    </xdr:to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171450</xdr:rowOff>
    </xdr:to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171450</xdr:rowOff>
    </xdr:to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171450</xdr:rowOff>
    </xdr:to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171450</xdr:rowOff>
    </xdr:to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171450</xdr:rowOff>
    </xdr:to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171450</xdr:rowOff>
    </xdr:to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17</xdr:row>
      <xdr:rowOff>0</xdr:rowOff>
    </xdr:from>
    <xdr:ext cx="104775" cy="171450"/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0</xdr:rowOff>
    </xdr:from>
    <xdr:ext cx="104775" cy="171450"/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0</xdr:rowOff>
    </xdr:from>
    <xdr:ext cx="104775" cy="171450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0</xdr:rowOff>
    </xdr:from>
    <xdr:ext cx="104775" cy="171450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0</xdr:rowOff>
    </xdr:from>
    <xdr:ext cx="104775" cy="171450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0</xdr:rowOff>
    </xdr:from>
    <xdr:ext cx="104775" cy="171450"/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0</xdr:rowOff>
    </xdr:from>
    <xdr:ext cx="104775" cy="171450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0</xdr:rowOff>
    </xdr:from>
    <xdr:ext cx="104775" cy="171450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0</xdr:rowOff>
    </xdr:from>
    <xdr:ext cx="104775" cy="171450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0</xdr:rowOff>
    </xdr:from>
    <xdr:ext cx="104775" cy="171450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171450</xdr:rowOff>
    </xdr:to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171450</xdr:rowOff>
    </xdr:to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171450</xdr:rowOff>
    </xdr:to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171450</xdr:rowOff>
    </xdr:to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171450</xdr:rowOff>
    </xdr:to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171450</xdr:rowOff>
    </xdr:to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171450</xdr:rowOff>
    </xdr:to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171450</xdr:rowOff>
    </xdr:to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171450</xdr:rowOff>
    </xdr:to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136712</xdr:rowOff>
    </xdr:to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0" y="1766887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136712</xdr:rowOff>
    </xdr:to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0" y="1766887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136712</xdr:rowOff>
    </xdr:to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0" y="1766887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136712</xdr:rowOff>
    </xdr:to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0" y="1766887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136712</xdr:rowOff>
    </xdr:to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0" y="1766887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136712</xdr:rowOff>
    </xdr:to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0" y="1766887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136712</xdr:rowOff>
    </xdr:to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0" y="1766887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136712</xdr:rowOff>
    </xdr:to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0" y="1766887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136712</xdr:rowOff>
    </xdr:to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0" y="1766887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136712</xdr:rowOff>
    </xdr:to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0" y="1766887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153101</xdr:rowOff>
    </xdr:to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0" y="176688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153101</xdr:rowOff>
    </xdr:to>
    <xdr:sp macro="" textlink="">
      <xdr:nvSpPr>
        <xdr:cNvPr id="72" name="Text Box 1"/>
        <xdr:cNvSpPr txBox="1">
          <a:spLocks noChangeArrowheads="1"/>
        </xdr:cNvSpPr>
      </xdr:nvSpPr>
      <xdr:spPr bwMode="auto">
        <a:xfrm>
          <a:off x="0" y="176688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153101</xdr:rowOff>
    </xdr:to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0" y="176688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153101</xdr:rowOff>
    </xdr:to>
    <xdr:sp macro="" textlink="">
      <xdr:nvSpPr>
        <xdr:cNvPr id="74" name="Text Box 1"/>
        <xdr:cNvSpPr txBox="1">
          <a:spLocks noChangeArrowheads="1"/>
        </xdr:cNvSpPr>
      </xdr:nvSpPr>
      <xdr:spPr bwMode="auto">
        <a:xfrm>
          <a:off x="0" y="176688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153101</xdr:rowOff>
    </xdr:to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0" y="176688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153101</xdr:rowOff>
    </xdr:to>
    <xdr:sp macro="" textlink="">
      <xdr:nvSpPr>
        <xdr:cNvPr id="76" name="Text Box 1"/>
        <xdr:cNvSpPr txBox="1">
          <a:spLocks noChangeArrowheads="1"/>
        </xdr:cNvSpPr>
      </xdr:nvSpPr>
      <xdr:spPr bwMode="auto">
        <a:xfrm>
          <a:off x="0" y="176688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153101</xdr:rowOff>
    </xdr:to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0" y="176688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153101</xdr:rowOff>
    </xdr:to>
    <xdr:sp macro="" textlink="">
      <xdr:nvSpPr>
        <xdr:cNvPr id="78" name="Text Box 1"/>
        <xdr:cNvSpPr txBox="1">
          <a:spLocks noChangeArrowheads="1"/>
        </xdr:cNvSpPr>
      </xdr:nvSpPr>
      <xdr:spPr bwMode="auto">
        <a:xfrm>
          <a:off x="0" y="176688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153101</xdr:rowOff>
    </xdr:to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0" y="176688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153101</xdr:rowOff>
    </xdr:to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0" y="176688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189097</xdr:rowOff>
    </xdr:to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0" y="1766887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189097</xdr:rowOff>
    </xdr:to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0" y="1766887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189097</xdr:rowOff>
    </xdr:to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0" y="1766887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189097</xdr:rowOff>
    </xdr:to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0" y="1766887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189097</xdr:rowOff>
    </xdr:to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0" y="1766887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189097</xdr:rowOff>
    </xdr:to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0" y="1766887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189097</xdr:rowOff>
    </xdr:to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0" y="1766887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189097</xdr:rowOff>
    </xdr:to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0" y="1766887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189097</xdr:rowOff>
    </xdr:to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0" y="1766887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189097</xdr:rowOff>
    </xdr:to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0" y="1766887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171450</xdr:rowOff>
    </xdr:to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0" y="176688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171450</xdr:rowOff>
    </xdr:to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0" y="176688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171450</xdr:rowOff>
    </xdr:to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0" y="176688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171450</xdr:rowOff>
    </xdr:to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0" y="176688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171450</xdr:rowOff>
    </xdr:to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0" y="176688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171450</xdr:rowOff>
    </xdr:to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0" y="176688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171450</xdr:rowOff>
    </xdr:to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0" y="176688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171450</xdr:rowOff>
    </xdr:to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0" y="176688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171450</xdr:rowOff>
    </xdr:to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0" y="176688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171450</xdr:rowOff>
    </xdr:to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0" y="176688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17</xdr:row>
      <xdr:rowOff>0</xdr:rowOff>
    </xdr:from>
    <xdr:ext cx="104775" cy="171450"/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0" y="176688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0</xdr:rowOff>
    </xdr:from>
    <xdr:ext cx="104775" cy="171450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0" y="176688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0</xdr:rowOff>
    </xdr:from>
    <xdr:ext cx="104775" cy="171450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0" y="176688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0</xdr:rowOff>
    </xdr:from>
    <xdr:ext cx="104775" cy="171450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0" y="176688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0</xdr:rowOff>
    </xdr:from>
    <xdr:ext cx="104775" cy="171450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0" y="176688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0</xdr:rowOff>
    </xdr:from>
    <xdr:ext cx="104775" cy="171450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0" y="176688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0</xdr:rowOff>
    </xdr:from>
    <xdr:ext cx="104775" cy="171450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0" y="176688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0</xdr:rowOff>
    </xdr:from>
    <xdr:ext cx="104775" cy="171450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0" y="176688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0</xdr:rowOff>
    </xdr:from>
    <xdr:ext cx="104775" cy="171450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0" y="176688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0</xdr:rowOff>
    </xdr:from>
    <xdr:ext cx="104775" cy="171450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0" y="176688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171450</xdr:rowOff>
    </xdr:to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0" y="176688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171450</xdr:rowOff>
    </xdr:to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0" y="176688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171450</xdr:rowOff>
    </xdr:to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0" y="176688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171450</xdr:rowOff>
    </xdr:to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0" y="176688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171450</xdr:rowOff>
    </xdr:to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0" y="176688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171450</xdr:rowOff>
    </xdr:to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0" y="176688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171450</xdr:rowOff>
    </xdr:to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0" y="176688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171450</xdr:rowOff>
    </xdr:to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0" y="176688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171450</xdr:rowOff>
    </xdr:to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0" y="176688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17</xdr:row>
      <xdr:rowOff>0</xdr:rowOff>
    </xdr:from>
    <xdr:ext cx="104775" cy="163419"/>
    <xdr:sp macro="" textlink="">
      <xdr:nvSpPr>
        <xdr:cNvPr id="120" name="Text Box 1"/>
        <xdr:cNvSpPr txBox="1">
          <a:spLocks noChangeArrowheads="1"/>
        </xdr:cNvSpPr>
      </xdr:nvSpPr>
      <xdr:spPr bwMode="auto">
        <a:xfrm>
          <a:off x="0" y="17668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0</xdr:rowOff>
    </xdr:from>
    <xdr:ext cx="104775" cy="163419"/>
    <xdr:sp macro="" textlink="">
      <xdr:nvSpPr>
        <xdr:cNvPr id="121" name="Text Box 1"/>
        <xdr:cNvSpPr txBox="1">
          <a:spLocks noChangeArrowheads="1"/>
        </xdr:cNvSpPr>
      </xdr:nvSpPr>
      <xdr:spPr bwMode="auto">
        <a:xfrm>
          <a:off x="0" y="17668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0</xdr:rowOff>
    </xdr:from>
    <xdr:ext cx="104775" cy="163419"/>
    <xdr:sp macro="" textlink="">
      <xdr:nvSpPr>
        <xdr:cNvPr id="122" name="Text Box 1"/>
        <xdr:cNvSpPr txBox="1">
          <a:spLocks noChangeArrowheads="1"/>
        </xdr:cNvSpPr>
      </xdr:nvSpPr>
      <xdr:spPr bwMode="auto">
        <a:xfrm>
          <a:off x="0" y="17668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0</xdr:rowOff>
    </xdr:from>
    <xdr:ext cx="104775" cy="163419"/>
    <xdr:sp macro="" textlink="">
      <xdr:nvSpPr>
        <xdr:cNvPr id="123" name="Text Box 1"/>
        <xdr:cNvSpPr txBox="1">
          <a:spLocks noChangeArrowheads="1"/>
        </xdr:cNvSpPr>
      </xdr:nvSpPr>
      <xdr:spPr bwMode="auto">
        <a:xfrm>
          <a:off x="0" y="17668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0</xdr:rowOff>
    </xdr:from>
    <xdr:ext cx="104775" cy="163419"/>
    <xdr:sp macro="" textlink="">
      <xdr:nvSpPr>
        <xdr:cNvPr id="124" name="Text Box 1"/>
        <xdr:cNvSpPr txBox="1">
          <a:spLocks noChangeArrowheads="1"/>
        </xdr:cNvSpPr>
      </xdr:nvSpPr>
      <xdr:spPr bwMode="auto">
        <a:xfrm>
          <a:off x="0" y="17668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0</xdr:rowOff>
    </xdr:from>
    <xdr:ext cx="104775" cy="163419"/>
    <xdr:sp macro="" textlink="">
      <xdr:nvSpPr>
        <xdr:cNvPr id="125" name="Text Box 1"/>
        <xdr:cNvSpPr txBox="1">
          <a:spLocks noChangeArrowheads="1"/>
        </xdr:cNvSpPr>
      </xdr:nvSpPr>
      <xdr:spPr bwMode="auto">
        <a:xfrm>
          <a:off x="0" y="17668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0</xdr:rowOff>
    </xdr:from>
    <xdr:ext cx="104775" cy="163419"/>
    <xdr:sp macro="" textlink="">
      <xdr:nvSpPr>
        <xdr:cNvPr id="126" name="Text Box 1"/>
        <xdr:cNvSpPr txBox="1">
          <a:spLocks noChangeArrowheads="1"/>
        </xdr:cNvSpPr>
      </xdr:nvSpPr>
      <xdr:spPr bwMode="auto">
        <a:xfrm>
          <a:off x="0" y="17668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0</xdr:rowOff>
    </xdr:from>
    <xdr:ext cx="104775" cy="163419"/>
    <xdr:sp macro="" textlink="">
      <xdr:nvSpPr>
        <xdr:cNvPr id="127" name="Text Box 1"/>
        <xdr:cNvSpPr txBox="1">
          <a:spLocks noChangeArrowheads="1"/>
        </xdr:cNvSpPr>
      </xdr:nvSpPr>
      <xdr:spPr bwMode="auto">
        <a:xfrm>
          <a:off x="0" y="17668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0</xdr:rowOff>
    </xdr:from>
    <xdr:ext cx="104775" cy="163419"/>
    <xdr:sp macro="" textlink="">
      <xdr:nvSpPr>
        <xdr:cNvPr id="128" name="Text Box 1"/>
        <xdr:cNvSpPr txBox="1">
          <a:spLocks noChangeArrowheads="1"/>
        </xdr:cNvSpPr>
      </xdr:nvSpPr>
      <xdr:spPr bwMode="auto">
        <a:xfrm>
          <a:off x="0" y="17668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0</xdr:rowOff>
    </xdr:from>
    <xdr:ext cx="104775" cy="163419"/>
    <xdr:sp macro="" textlink="">
      <xdr:nvSpPr>
        <xdr:cNvPr id="129" name="Text Box 1"/>
        <xdr:cNvSpPr txBox="1">
          <a:spLocks noChangeArrowheads="1"/>
        </xdr:cNvSpPr>
      </xdr:nvSpPr>
      <xdr:spPr bwMode="auto">
        <a:xfrm>
          <a:off x="0" y="17668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0</xdr:rowOff>
    </xdr:from>
    <xdr:ext cx="104775" cy="161304"/>
    <xdr:sp macro="" textlink="">
      <xdr:nvSpPr>
        <xdr:cNvPr id="130" name="Text Box 1"/>
        <xdr:cNvSpPr txBox="1">
          <a:spLocks noChangeArrowheads="1"/>
        </xdr:cNvSpPr>
      </xdr:nvSpPr>
      <xdr:spPr bwMode="auto">
        <a:xfrm>
          <a:off x="0" y="1766887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0</xdr:rowOff>
    </xdr:from>
    <xdr:ext cx="104775" cy="161304"/>
    <xdr:sp macro="" textlink="">
      <xdr:nvSpPr>
        <xdr:cNvPr id="131" name="Text Box 1"/>
        <xdr:cNvSpPr txBox="1">
          <a:spLocks noChangeArrowheads="1"/>
        </xdr:cNvSpPr>
      </xdr:nvSpPr>
      <xdr:spPr bwMode="auto">
        <a:xfrm>
          <a:off x="0" y="1766887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0</xdr:rowOff>
    </xdr:from>
    <xdr:ext cx="104775" cy="161304"/>
    <xdr:sp macro="" textlink="">
      <xdr:nvSpPr>
        <xdr:cNvPr id="132" name="Text Box 1"/>
        <xdr:cNvSpPr txBox="1">
          <a:spLocks noChangeArrowheads="1"/>
        </xdr:cNvSpPr>
      </xdr:nvSpPr>
      <xdr:spPr bwMode="auto">
        <a:xfrm>
          <a:off x="0" y="1766887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0</xdr:rowOff>
    </xdr:from>
    <xdr:ext cx="104775" cy="161304"/>
    <xdr:sp macro="" textlink="">
      <xdr:nvSpPr>
        <xdr:cNvPr id="133" name="Text Box 1"/>
        <xdr:cNvSpPr txBox="1">
          <a:spLocks noChangeArrowheads="1"/>
        </xdr:cNvSpPr>
      </xdr:nvSpPr>
      <xdr:spPr bwMode="auto">
        <a:xfrm>
          <a:off x="0" y="1766887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0</xdr:rowOff>
    </xdr:from>
    <xdr:ext cx="104775" cy="161304"/>
    <xdr:sp macro="" textlink="">
      <xdr:nvSpPr>
        <xdr:cNvPr id="134" name="Text Box 1"/>
        <xdr:cNvSpPr txBox="1">
          <a:spLocks noChangeArrowheads="1"/>
        </xdr:cNvSpPr>
      </xdr:nvSpPr>
      <xdr:spPr bwMode="auto">
        <a:xfrm>
          <a:off x="0" y="1766887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0</xdr:rowOff>
    </xdr:from>
    <xdr:ext cx="104775" cy="161304"/>
    <xdr:sp macro="" textlink="">
      <xdr:nvSpPr>
        <xdr:cNvPr id="135" name="Text Box 1"/>
        <xdr:cNvSpPr txBox="1">
          <a:spLocks noChangeArrowheads="1"/>
        </xdr:cNvSpPr>
      </xdr:nvSpPr>
      <xdr:spPr bwMode="auto">
        <a:xfrm>
          <a:off x="0" y="1766887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0</xdr:rowOff>
    </xdr:from>
    <xdr:ext cx="104775" cy="161304"/>
    <xdr:sp macro="" textlink="">
      <xdr:nvSpPr>
        <xdr:cNvPr id="136" name="Text Box 1"/>
        <xdr:cNvSpPr txBox="1">
          <a:spLocks noChangeArrowheads="1"/>
        </xdr:cNvSpPr>
      </xdr:nvSpPr>
      <xdr:spPr bwMode="auto">
        <a:xfrm>
          <a:off x="0" y="1766887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0</xdr:rowOff>
    </xdr:from>
    <xdr:ext cx="104775" cy="161304"/>
    <xdr:sp macro="" textlink="">
      <xdr:nvSpPr>
        <xdr:cNvPr id="137" name="Text Box 1"/>
        <xdr:cNvSpPr txBox="1">
          <a:spLocks noChangeArrowheads="1"/>
        </xdr:cNvSpPr>
      </xdr:nvSpPr>
      <xdr:spPr bwMode="auto">
        <a:xfrm>
          <a:off x="0" y="1766887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0</xdr:rowOff>
    </xdr:from>
    <xdr:ext cx="104775" cy="161304"/>
    <xdr:sp macro="" textlink="">
      <xdr:nvSpPr>
        <xdr:cNvPr id="138" name="Text Box 1"/>
        <xdr:cNvSpPr txBox="1">
          <a:spLocks noChangeArrowheads="1"/>
        </xdr:cNvSpPr>
      </xdr:nvSpPr>
      <xdr:spPr bwMode="auto">
        <a:xfrm>
          <a:off x="0" y="1766887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0</xdr:rowOff>
    </xdr:from>
    <xdr:ext cx="104775" cy="161304"/>
    <xdr:sp macro="" textlink="">
      <xdr:nvSpPr>
        <xdr:cNvPr id="139" name="Text Box 1"/>
        <xdr:cNvSpPr txBox="1">
          <a:spLocks noChangeArrowheads="1"/>
        </xdr:cNvSpPr>
      </xdr:nvSpPr>
      <xdr:spPr bwMode="auto">
        <a:xfrm>
          <a:off x="0" y="1766887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0</xdr:rowOff>
    </xdr:from>
    <xdr:ext cx="104775" cy="163419"/>
    <xdr:sp macro="" textlink="">
      <xdr:nvSpPr>
        <xdr:cNvPr id="140" name="Text Box 1"/>
        <xdr:cNvSpPr txBox="1">
          <a:spLocks noChangeArrowheads="1"/>
        </xdr:cNvSpPr>
      </xdr:nvSpPr>
      <xdr:spPr bwMode="auto">
        <a:xfrm>
          <a:off x="0" y="1824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0</xdr:rowOff>
    </xdr:from>
    <xdr:ext cx="104775" cy="163419"/>
    <xdr:sp macro="" textlink="">
      <xdr:nvSpPr>
        <xdr:cNvPr id="141" name="Text Box 1"/>
        <xdr:cNvSpPr txBox="1">
          <a:spLocks noChangeArrowheads="1"/>
        </xdr:cNvSpPr>
      </xdr:nvSpPr>
      <xdr:spPr bwMode="auto">
        <a:xfrm>
          <a:off x="0" y="1824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0</xdr:rowOff>
    </xdr:from>
    <xdr:ext cx="104775" cy="163419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0" y="1824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0</xdr:rowOff>
    </xdr:from>
    <xdr:ext cx="104775" cy="163419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0" y="1824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0</xdr:rowOff>
    </xdr:from>
    <xdr:ext cx="104775" cy="163419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0" y="1824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0</xdr:rowOff>
    </xdr:from>
    <xdr:ext cx="104775" cy="163419"/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0" y="1824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0</xdr:rowOff>
    </xdr:from>
    <xdr:ext cx="104775" cy="163419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0" y="1824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0</xdr:rowOff>
    </xdr:from>
    <xdr:ext cx="104775" cy="163419"/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0" y="1824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0</xdr:rowOff>
    </xdr:from>
    <xdr:ext cx="104775" cy="163419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0" y="1824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0</xdr:rowOff>
    </xdr:from>
    <xdr:ext cx="104775" cy="163419"/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0" y="1824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0</xdr:rowOff>
    </xdr:from>
    <xdr:ext cx="104775" cy="163419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0" y="1824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0</xdr:rowOff>
    </xdr:from>
    <xdr:ext cx="104775" cy="163419"/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0" y="1824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0</xdr:rowOff>
    </xdr:from>
    <xdr:ext cx="104775" cy="163419"/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0" y="1824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0</xdr:rowOff>
    </xdr:from>
    <xdr:ext cx="104775" cy="163419"/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0" y="1824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0</xdr:rowOff>
    </xdr:from>
    <xdr:ext cx="104775" cy="163419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0" y="1824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0</xdr:rowOff>
    </xdr:from>
    <xdr:ext cx="104775" cy="163419"/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0" y="1824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0</xdr:rowOff>
    </xdr:from>
    <xdr:ext cx="104775" cy="163419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0" y="1824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0</xdr:rowOff>
    </xdr:from>
    <xdr:ext cx="104775" cy="163419"/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0" y="1824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0</xdr:rowOff>
    </xdr:from>
    <xdr:ext cx="104775" cy="163419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0" y="1824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0</xdr:rowOff>
    </xdr:from>
    <xdr:ext cx="104775" cy="163419"/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0" y="1824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0</xdr:rowOff>
    </xdr:from>
    <xdr:ext cx="104775" cy="163419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0" y="1824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0</xdr:rowOff>
    </xdr:from>
    <xdr:ext cx="104775" cy="163419"/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0" y="1824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0</xdr:rowOff>
    </xdr:from>
    <xdr:ext cx="104775" cy="163419"/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0" y="1824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0</xdr:rowOff>
    </xdr:from>
    <xdr:ext cx="104775" cy="163419"/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0" y="1824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0</xdr:rowOff>
    </xdr:from>
    <xdr:ext cx="104775" cy="163419"/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0" y="1824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0</xdr:rowOff>
    </xdr:from>
    <xdr:ext cx="104775" cy="163419"/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0" y="1824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0</xdr:rowOff>
    </xdr:from>
    <xdr:ext cx="104775" cy="163419"/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0" y="1824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0</xdr:rowOff>
    </xdr:from>
    <xdr:ext cx="104775" cy="163419"/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0" y="1824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0</xdr:rowOff>
    </xdr:from>
    <xdr:ext cx="104775" cy="163419"/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0" y="1824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0</xdr:rowOff>
    </xdr:from>
    <xdr:ext cx="104775" cy="163419"/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0" y="1824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9"/>
  <sheetViews>
    <sheetView tabSelected="1" zoomScale="90" zoomScaleNormal="90" zoomScaleSheetLayoutView="75" workbookViewId="0">
      <pane xSplit="2" ySplit="8" topLeftCell="C9" activePane="bottomRight" state="frozen"/>
      <selection activeCell="A29" sqref="A29"/>
      <selection pane="topRight" activeCell="A29" sqref="A29"/>
      <selection pane="bottomLeft" activeCell="A29" sqref="A29"/>
      <selection pane="bottomRight" activeCell="B2" sqref="B2"/>
    </sheetView>
  </sheetViews>
  <sheetFormatPr defaultColWidth="9.140625" defaultRowHeight="15" x14ac:dyDescent="0.25"/>
  <cols>
    <col min="1" max="1" width="3.5703125" style="3" hidden="1" customWidth="1"/>
    <col min="2" max="2" width="45" style="3" customWidth="1"/>
    <col min="3" max="3" width="12" style="3" customWidth="1"/>
    <col min="4" max="4" width="13.85546875" style="6" customWidth="1"/>
    <col min="5" max="5" width="10.7109375" style="3" customWidth="1"/>
    <col min="6" max="6" width="9.140625" style="3" customWidth="1"/>
    <col min="7" max="7" width="15.28515625" style="3" customWidth="1"/>
    <col min="8" max="8" width="9.140625" style="3"/>
    <col min="9" max="9" width="11.7109375" style="3" customWidth="1"/>
    <col min="10" max="10" width="9.140625" style="3"/>
    <col min="11" max="11" width="10.5703125" style="3" bestFit="1" customWidth="1"/>
    <col min="12" max="16384" width="9.140625" style="3"/>
  </cols>
  <sheetData>
    <row r="1" spans="1:9" ht="14.25" customHeight="1" x14ac:dyDescent="0.25">
      <c r="D1" s="4"/>
      <c r="E1" s="4"/>
      <c r="F1" s="212" t="s">
        <v>139</v>
      </c>
      <c r="G1" s="212"/>
    </row>
    <row r="2" spans="1:9" ht="33.75" customHeight="1" x14ac:dyDescent="0.25">
      <c r="D2" s="4"/>
      <c r="E2" s="213" t="s">
        <v>140</v>
      </c>
      <c r="F2" s="213"/>
      <c r="G2" s="213"/>
    </row>
    <row r="3" spans="1:9" s="5" customFormat="1" ht="15" customHeight="1" x14ac:dyDescent="0.25">
      <c r="B3" s="214" t="s">
        <v>126</v>
      </c>
      <c r="C3" s="215"/>
      <c r="D3" s="215"/>
      <c r="E3" s="215"/>
      <c r="F3" s="215"/>
      <c r="G3" s="215"/>
    </row>
    <row r="4" spans="1:9" s="5" customFormat="1" ht="31.5" customHeight="1" thickBot="1" x14ac:dyDescent="0.3">
      <c r="B4" s="215"/>
      <c r="C4" s="215"/>
      <c r="D4" s="215"/>
      <c r="E4" s="215"/>
      <c r="F4" s="215"/>
      <c r="G4" s="215"/>
    </row>
    <row r="5" spans="1:9" ht="21" customHeight="1" x14ac:dyDescent="0.3">
      <c r="B5" s="7" t="s">
        <v>80</v>
      </c>
      <c r="C5" s="219" t="s">
        <v>1</v>
      </c>
      <c r="D5" s="216" t="s">
        <v>115</v>
      </c>
      <c r="E5" s="225" t="s">
        <v>0</v>
      </c>
      <c r="F5" s="219" t="s">
        <v>2</v>
      </c>
      <c r="G5" s="222" t="s">
        <v>83</v>
      </c>
    </row>
    <row r="6" spans="1:9" ht="15.75" customHeight="1" x14ac:dyDescent="0.3">
      <c r="B6" s="8"/>
      <c r="C6" s="220"/>
      <c r="D6" s="217"/>
      <c r="E6" s="226"/>
      <c r="F6" s="220"/>
      <c r="G6" s="223"/>
    </row>
    <row r="7" spans="1:9" ht="38.25" customHeight="1" thickBot="1" x14ac:dyDescent="0.3">
      <c r="B7" s="9" t="s">
        <v>3</v>
      </c>
      <c r="C7" s="221"/>
      <c r="D7" s="218"/>
      <c r="E7" s="227"/>
      <c r="F7" s="221"/>
      <c r="G7" s="224"/>
      <c r="H7" s="4"/>
      <c r="I7" s="4"/>
    </row>
    <row r="8" spans="1:9" s="10" customFormat="1" ht="15.75" thickBot="1" x14ac:dyDescent="0.3">
      <c r="B8" s="11">
        <v>1</v>
      </c>
      <c r="C8" s="12">
        <v>2</v>
      </c>
      <c r="D8" s="13">
        <v>3</v>
      </c>
      <c r="E8" s="14">
        <v>4</v>
      </c>
      <c r="F8" s="14">
        <v>5</v>
      </c>
      <c r="G8" s="14">
        <v>6</v>
      </c>
    </row>
    <row r="9" spans="1:9" ht="29.25" x14ac:dyDescent="0.25">
      <c r="A9" s="3">
        <v>1</v>
      </c>
      <c r="B9" s="15" t="s">
        <v>53</v>
      </c>
      <c r="C9" s="1"/>
      <c r="D9" s="16"/>
      <c r="E9" s="17"/>
      <c r="F9" s="17"/>
      <c r="G9" s="17"/>
    </row>
    <row r="10" spans="1:9" x14ac:dyDescent="0.25">
      <c r="A10" s="3">
        <v>1</v>
      </c>
      <c r="B10" s="18" t="s">
        <v>4</v>
      </c>
      <c r="C10" s="19"/>
      <c r="D10" s="20"/>
      <c r="E10" s="21"/>
      <c r="F10" s="21"/>
      <c r="G10" s="21"/>
    </row>
    <row r="11" spans="1:9" x14ac:dyDescent="0.25">
      <c r="A11" s="3">
        <v>1</v>
      </c>
      <c r="B11" s="210" t="s">
        <v>33</v>
      </c>
      <c r="C11" s="23">
        <v>340</v>
      </c>
      <c r="D11" s="21">
        <v>847</v>
      </c>
      <c r="E11" s="24">
        <v>14</v>
      </c>
      <c r="F11" s="25">
        <f t="shared" ref="F11:F35" si="0">ROUND(G11/C11,0)</f>
        <v>35</v>
      </c>
      <c r="G11" s="21">
        <f t="shared" ref="G11:G35" si="1">ROUND(D11*E11,0)</f>
        <v>11858</v>
      </c>
      <c r="I11" s="190"/>
    </row>
    <row r="12" spans="1:9" x14ac:dyDescent="0.25">
      <c r="A12" s="3">
        <v>1</v>
      </c>
      <c r="B12" s="210" t="s">
        <v>20</v>
      </c>
      <c r="C12" s="23">
        <v>340</v>
      </c>
      <c r="D12" s="21">
        <f>1338</f>
        <v>1338</v>
      </c>
      <c r="E12" s="24">
        <v>14.5</v>
      </c>
      <c r="F12" s="25">
        <f t="shared" si="0"/>
        <v>57</v>
      </c>
      <c r="G12" s="21">
        <f t="shared" si="1"/>
        <v>19401</v>
      </c>
      <c r="I12" s="190"/>
    </row>
    <row r="13" spans="1:9" x14ac:dyDescent="0.25">
      <c r="A13" s="3">
        <v>1</v>
      </c>
      <c r="B13" s="210" t="s">
        <v>27</v>
      </c>
      <c r="C13" s="23">
        <v>340</v>
      </c>
      <c r="D13" s="21">
        <v>1066</v>
      </c>
      <c r="E13" s="24">
        <v>14</v>
      </c>
      <c r="F13" s="25">
        <f t="shared" si="0"/>
        <v>44</v>
      </c>
      <c r="G13" s="21">
        <f t="shared" si="1"/>
        <v>14924</v>
      </c>
      <c r="I13" s="190"/>
    </row>
    <row r="14" spans="1:9" x14ac:dyDescent="0.25">
      <c r="A14" s="3">
        <v>1</v>
      </c>
      <c r="B14" s="210" t="s">
        <v>28</v>
      </c>
      <c r="C14" s="23">
        <v>340</v>
      </c>
      <c r="D14" s="21">
        <v>940</v>
      </c>
      <c r="E14" s="24">
        <v>11.5</v>
      </c>
      <c r="F14" s="25">
        <f t="shared" si="0"/>
        <v>32</v>
      </c>
      <c r="G14" s="21">
        <f t="shared" si="1"/>
        <v>10810</v>
      </c>
      <c r="I14" s="190"/>
    </row>
    <row r="15" spans="1:9" x14ac:dyDescent="0.25">
      <c r="A15" s="3">
        <v>1</v>
      </c>
      <c r="B15" s="210" t="s">
        <v>42</v>
      </c>
      <c r="C15" s="23">
        <v>340</v>
      </c>
      <c r="D15" s="21">
        <v>81</v>
      </c>
      <c r="E15" s="24">
        <v>16.5</v>
      </c>
      <c r="F15" s="25">
        <f t="shared" si="0"/>
        <v>4</v>
      </c>
      <c r="G15" s="21">
        <f t="shared" si="1"/>
        <v>1337</v>
      </c>
      <c r="I15" s="190"/>
    </row>
    <row r="16" spans="1:9" x14ac:dyDescent="0.25">
      <c r="A16" s="3">
        <v>1</v>
      </c>
      <c r="B16" s="210" t="s">
        <v>11</v>
      </c>
      <c r="C16" s="23">
        <v>340</v>
      </c>
      <c r="D16" s="21">
        <v>1315</v>
      </c>
      <c r="E16" s="26">
        <v>10.5</v>
      </c>
      <c r="F16" s="25">
        <f t="shared" si="0"/>
        <v>41</v>
      </c>
      <c r="G16" s="21">
        <f t="shared" si="1"/>
        <v>13808</v>
      </c>
      <c r="I16" s="190"/>
    </row>
    <row r="17" spans="1:9" x14ac:dyDescent="0.25">
      <c r="A17" s="3">
        <v>1</v>
      </c>
      <c r="B17" s="210" t="s">
        <v>43</v>
      </c>
      <c r="C17" s="23">
        <v>340</v>
      </c>
      <c r="D17" s="21">
        <f>596-29</f>
        <v>567</v>
      </c>
      <c r="E17" s="24">
        <v>15</v>
      </c>
      <c r="F17" s="25">
        <f t="shared" si="0"/>
        <v>25</v>
      </c>
      <c r="G17" s="21">
        <f t="shared" si="1"/>
        <v>8505</v>
      </c>
      <c r="I17" s="190"/>
    </row>
    <row r="18" spans="1:9" x14ac:dyDescent="0.25">
      <c r="A18" s="3">
        <v>1</v>
      </c>
      <c r="B18" s="210" t="s">
        <v>44</v>
      </c>
      <c r="C18" s="23">
        <v>340</v>
      </c>
      <c r="D18" s="21">
        <v>516</v>
      </c>
      <c r="E18" s="24">
        <v>12</v>
      </c>
      <c r="F18" s="25">
        <f t="shared" si="0"/>
        <v>18</v>
      </c>
      <c r="G18" s="21">
        <f t="shared" si="1"/>
        <v>6192</v>
      </c>
      <c r="H18" s="6"/>
      <c r="I18" s="190"/>
    </row>
    <row r="19" spans="1:9" x14ac:dyDescent="0.25">
      <c r="A19" s="3">
        <v>1</v>
      </c>
      <c r="B19" s="210" t="s">
        <v>25</v>
      </c>
      <c r="C19" s="23">
        <v>340</v>
      </c>
      <c r="D19" s="21">
        <v>852</v>
      </c>
      <c r="E19" s="24">
        <v>13.5</v>
      </c>
      <c r="F19" s="25">
        <f t="shared" si="0"/>
        <v>34</v>
      </c>
      <c r="G19" s="21">
        <f t="shared" si="1"/>
        <v>11502</v>
      </c>
      <c r="I19" s="190"/>
    </row>
    <row r="20" spans="1:9" x14ac:dyDescent="0.25">
      <c r="A20" s="3">
        <v>1</v>
      </c>
      <c r="B20" s="210" t="s">
        <v>41</v>
      </c>
      <c r="C20" s="23">
        <v>340</v>
      </c>
      <c r="D20" s="21">
        <f>463-21</f>
        <v>442</v>
      </c>
      <c r="E20" s="24">
        <v>20</v>
      </c>
      <c r="F20" s="25">
        <f t="shared" si="0"/>
        <v>26</v>
      </c>
      <c r="G20" s="21">
        <f t="shared" si="1"/>
        <v>8840</v>
      </c>
      <c r="I20" s="190"/>
    </row>
    <row r="21" spans="1:9" x14ac:dyDescent="0.25">
      <c r="A21" s="3">
        <v>1</v>
      </c>
      <c r="B21" s="210" t="s">
        <v>45</v>
      </c>
      <c r="C21" s="23">
        <v>340</v>
      </c>
      <c r="D21" s="21">
        <f>645-27</f>
        <v>618</v>
      </c>
      <c r="E21" s="24">
        <v>16.5</v>
      </c>
      <c r="F21" s="25">
        <f t="shared" si="0"/>
        <v>30</v>
      </c>
      <c r="G21" s="21">
        <f t="shared" si="1"/>
        <v>10197</v>
      </c>
      <c r="I21" s="190"/>
    </row>
    <row r="22" spans="1:9" x14ac:dyDescent="0.25">
      <c r="A22" s="3">
        <v>1</v>
      </c>
      <c r="B22" s="210" t="s">
        <v>12</v>
      </c>
      <c r="C22" s="23">
        <v>340</v>
      </c>
      <c r="D22" s="21">
        <v>1234</v>
      </c>
      <c r="E22" s="24">
        <v>10.5</v>
      </c>
      <c r="F22" s="25">
        <f t="shared" si="0"/>
        <v>38</v>
      </c>
      <c r="G22" s="21">
        <f t="shared" si="1"/>
        <v>12957</v>
      </c>
      <c r="I22" s="190"/>
    </row>
    <row r="23" spans="1:9" x14ac:dyDescent="0.25">
      <c r="A23" s="3">
        <v>1</v>
      </c>
      <c r="B23" s="210" t="s">
        <v>55</v>
      </c>
      <c r="C23" s="23">
        <v>340</v>
      </c>
      <c r="D23" s="21">
        <f>640-30</f>
        <v>610</v>
      </c>
      <c r="E23" s="24">
        <v>7.8</v>
      </c>
      <c r="F23" s="25">
        <f t="shared" si="0"/>
        <v>14</v>
      </c>
      <c r="G23" s="21">
        <f t="shared" si="1"/>
        <v>4758</v>
      </c>
      <c r="I23" s="190"/>
    </row>
    <row r="24" spans="1:9" x14ac:dyDescent="0.25">
      <c r="A24" s="3">
        <v>1</v>
      </c>
      <c r="B24" s="210" t="s">
        <v>21</v>
      </c>
      <c r="C24" s="23">
        <v>340</v>
      </c>
      <c r="D24" s="21">
        <f>1600+416</f>
        <v>2016</v>
      </c>
      <c r="E24" s="24">
        <v>6</v>
      </c>
      <c r="F24" s="25">
        <f t="shared" si="0"/>
        <v>36</v>
      </c>
      <c r="G24" s="21">
        <f t="shared" si="1"/>
        <v>12096</v>
      </c>
      <c r="I24" s="190"/>
    </row>
    <row r="25" spans="1:9" x14ac:dyDescent="0.25">
      <c r="A25" s="3">
        <v>1</v>
      </c>
      <c r="B25" s="210" t="s">
        <v>40</v>
      </c>
      <c r="C25" s="23">
        <v>340</v>
      </c>
      <c r="D25" s="21">
        <v>1320</v>
      </c>
      <c r="E25" s="24">
        <v>13.1</v>
      </c>
      <c r="F25" s="25">
        <f t="shared" si="0"/>
        <v>51</v>
      </c>
      <c r="G25" s="21">
        <f t="shared" si="1"/>
        <v>17292</v>
      </c>
      <c r="I25" s="190"/>
    </row>
    <row r="26" spans="1:9" x14ac:dyDescent="0.25">
      <c r="A26" s="3">
        <v>1</v>
      </c>
      <c r="B26" s="210" t="s">
        <v>8</v>
      </c>
      <c r="C26" s="23">
        <v>340</v>
      </c>
      <c r="D26" s="21">
        <v>1123</v>
      </c>
      <c r="E26" s="24">
        <v>7.7</v>
      </c>
      <c r="F26" s="25">
        <f t="shared" si="0"/>
        <v>25</v>
      </c>
      <c r="G26" s="21">
        <f t="shared" si="1"/>
        <v>8647</v>
      </c>
      <c r="I26" s="190"/>
    </row>
    <row r="27" spans="1:9" x14ac:dyDescent="0.25">
      <c r="A27" s="3">
        <v>1</v>
      </c>
      <c r="B27" s="210" t="s">
        <v>13</v>
      </c>
      <c r="C27" s="23">
        <v>340</v>
      </c>
      <c r="D27" s="21">
        <v>786</v>
      </c>
      <c r="E27" s="24">
        <v>13.2</v>
      </c>
      <c r="F27" s="25">
        <f t="shared" si="0"/>
        <v>31</v>
      </c>
      <c r="G27" s="21">
        <f t="shared" si="1"/>
        <v>10375</v>
      </c>
      <c r="I27" s="190"/>
    </row>
    <row r="28" spans="1:9" ht="17.25" customHeight="1" x14ac:dyDescent="0.25">
      <c r="A28" s="3">
        <v>1</v>
      </c>
      <c r="B28" s="210" t="s">
        <v>46</v>
      </c>
      <c r="C28" s="23">
        <v>340</v>
      </c>
      <c r="D28" s="21">
        <v>684</v>
      </c>
      <c r="E28" s="24">
        <v>16</v>
      </c>
      <c r="F28" s="25">
        <f t="shared" si="0"/>
        <v>32</v>
      </c>
      <c r="G28" s="21">
        <f t="shared" si="1"/>
        <v>10944</v>
      </c>
      <c r="I28" s="190"/>
    </row>
    <row r="29" spans="1:9" ht="17.25" customHeight="1" x14ac:dyDescent="0.25">
      <c r="A29" s="3">
        <v>1</v>
      </c>
      <c r="B29" s="210" t="s">
        <v>68</v>
      </c>
      <c r="C29" s="23">
        <v>340</v>
      </c>
      <c r="D29" s="21">
        <f>300</f>
        <v>300</v>
      </c>
      <c r="E29" s="24">
        <v>18</v>
      </c>
      <c r="F29" s="25">
        <f t="shared" si="0"/>
        <v>16</v>
      </c>
      <c r="G29" s="21">
        <f t="shared" si="1"/>
        <v>5400</v>
      </c>
      <c r="I29" s="190"/>
    </row>
    <row r="30" spans="1:9" ht="17.25" customHeight="1" x14ac:dyDescent="0.25">
      <c r="A30" s="3">
        <v>1</v>
      </c>
      <c r="B30" s="210" t="s">
        <v>57</v>
      </c>
      <c r="C30" s="23">
        <v>340</v>
      </c>
      <c r="D30" s="21">
        <v>36</v>
      </c>
      <c r="E30" s="24">
        <v>12</v>
      </c>
      <c r="F30" s="25">
        <f t="shared" si="0"/>
        <v>1</v>
      </c>
      <c r="G30" s="21">
        <f t="shared" si="1"/>
        <v>432</v>
      </c>
      <c r="I30" s="190"/>
    </row>
    <row r="31" spans="1:9" ht="17.25" customHeight="1" x14ac:dyDescent="0.25">
      <c r="A31" s="3">
        <v>1</v>
      </c>
      <c r="B31" s="210" t="s">
        <v>56</v>
      </c>
      <c r="C31" s="23">
        <v>340</v>
      </c>
      <c r="D31" s="21">
        <v>53</v>
      </c>
      <c r="E31" s="24">
        <v>12</v>
      </c>
      <c r="F31" s="25">
        <f t="shared" si="0"/>
        <v>2</v>
      </c>
      <c r="G31" s="21">
        <f t="shared" si="1"/>
        <v>636</v>
      </c>
      <c r="I31" s="190"/>
    </row>
    <row r="32" spans="1:9" ht="17.25" customHeight="1" x14ac:dyDescent="0.25">
      <c r="A32" s="3">
        <v>1</v>
      </c>
      <c r="B32" s="210" t="s">
        <v>58</v>
      </c>
      <c r="C32" s="23">
        <v>340</v>
      </c>
      <c r="D32" s="21">
        <v>38</v>
      </c>
      <c r="E32" s="24">
        <v>12</v>
      </c>
      <c r="F32" s="25">
        <f t="shared" si="0"/>
        <v>1</v>
      </c>
      <c r="G32" s="21">
        <f t="shared" si="1"/>
        <v>456</v>
      </c>
      <c r="I32" s="190"/>
    </row>
    <row r="33" spans="1:10" ht="17.25" customHeight="1" x14ac:dyDescent="0.25">
      <c r="A33" s="3">
        <v>1</v>
      </c>
      <c r="B33" s="210" t="s">
        <v>127</v>
      </c>
      <c r="C33" s="23">
        <v>340</v>
      </c>
      <c r="D33" s="21">
        <v>15</v>
      </c>
      <c r="E33" s="24">
        <v>12</v>
      </c>
      <c r="F33" s="25">
        <f t="shared" si="0"/>
        <v>1</v>
      </c>
      <c r="G33" s="21">
        <f t="shared" si="1"/>
        <v>180</v>
      </c>
      <c r="I33" s="190"/>
    </row>
    <row r="34" spans="1:10" ht="17.25" customHeight="1" x14ac:dyDescent="0.25">
      <c r="A34" s="3">
        <v>1</v>
      </c>
      <c r="B34" s="210" t="s">
        <v>59</v>
      </c>
      <c r="C34" s="23">
        <v>340</v>
      </c>
      <c r="D34" s="21">
        <v>73</v>
      </c>
      <c r="E34" s="24">
        <v>12</v>
      </c>
      <c r="F34" s="25">
        <f t="shared" si="0"/>
        <v>3</v>
      </c>
      <c r="G34" s="21">
        <f t="shared" si="1"/>
        <v>876</v>
      </c>
      <c r="I34" s="190"/>
    </row>
    <row r="35" spans="1:10" ht="17.25" customHeight="1" x14ac:dyDescent="0.25">
      <c r="A35" s="3">
        <v>1</v>
      </c>
      <c r="B35" s="210" t="s">
        <v>60</v>
      </c>
      <c r="C35" s="23">
        <v>340</v>
      </c>
      <c r="D35" s="21">
        <v>841</v>
      </c>
      <c r="E35" s="24">
        <v>16.5</v>
      </c>
      <c r="F35" s="25">
        <f t="shared" si="0"/>
        <v>41</v>
      </c>
      <c r="G35" s="21">
        <f t="shared" si="1"/>
        <v>13877</v>
      </c>
      <c r="I35" s="190"/>
    </row>
    <row r="36" spans="1:10" s="33" customFormat="1" x14ac:dyDescent="0.25">
      <c r="A36" s="3">
        <v>1</v>
      </c>
      <c r="B36" s="27" t="s">
        <v>5</v>
      </c>
      <c r="C36" s="28"/>
      <c r="D36" s="32">
        <f>SUM(D11:D35)</f>
        <v>17711</v>
      </c>
      <c r="E36" s="191">
        <f>G36/D36</f>
        <v>12.212749138953193</v>
      </c>
      <c r="F36" s="32">
        <f t="shared" ref="F36:G36" si="2">SUM(F11:F35)</f>
        <v>638</v>
      </c>
      <c r="G36" s="32">
        <f t="shared" si="2"/>
        <v>216300</v>
      </c>
      <c r="J36" s="34"/>
    </row>
    <row r="37" spans="1:10" s="33" customFormat="1" x14ac:dyDescent="0.25">
      <c r="A37" s="3">
        <v>1</v>
      </c>
      <c r="B37" s="35" t="s">
        <v>81</v>
      </c>
      <c r="C37" s="36"/>
      <c r="D37" s="20"/>
      <c r="E37" s="21"/>
      <c r="F37" s="21"/>
      <c r="G37" s="21"/>
    </row>
    <row r="38" spans="1:10" s="33" customFormat="1" x14ac:dyDescent="0.25">
      <c r="A38" s="3">
        <v>1</v>
      </c>
      <c r="B38" s="37" t="s">
        <v>65</v>
      </c>
      <c r="C38" s="36"/>
      <c r="D38" s="20">
        <f>SUM(D39:D40)</f>
        <v>120023</v>
      </c>
      <c r="E38" s="21"/>
      <c r="F38" s="21"/>
      <c r="G38" s="21"/>
    </row>
    <row r="39" spans="1:10" s="33" customFormat="1" ht="45" x14ac:dyDescent="0.25">
      <c r="A39" s="3">
        <v>1</v>
      </c>
      <c r="B39" s="38" t="s">
        <v>100</v>
      </c>
      <c r="C39" s="36"/>
      <c r="D39" s="20">
        <v>2000</v>
      </c>
      <c r="E39" s="21"/>
      <c r="F39" s="21"/>
      <c r="G39" s="21"/>
    </row>
    <row r="40" spans="1:10" s="33" customFormat="1" x14ac:dyDescent="0.25">
      <c r="A40" s="3">
        <v>1</v>
      </c>
      <c r="B40" s="38" t="s">
        <v>102</v>
      </c>
      <c r="C40" s="36"/>
      <c r="D40" s="20">
        <v>118023</v>
      </c>
      <c r="E40" s="21"/>
      <c r="F40" s="21"/>
      <c r="G40" s="21"/>
      <c r="I40" s="34"/>
    </row>
    <row r="41" spans="1:10" s="33" customFormat="1" x14ac:dyDescent="0.25">
      <c r="A41" s="3">
        <v>1</v>
      </c>
      <c r="B41" s="39" t="s">
        <v>63</v>
      </c>
      <c r="C41" s="36"/>
      <c r="D41" s="20"/>
      <c r="E41" s="21"/>
      <c r="F41" s="21"/>
      <c r="G41" s="21"/>
    </row>
    <row r="42" spans="1:10" s="33" customFormat="1" ht="30" x14ac:dyDescent="0.25">
      <c r="A42" s="3">
        <v>1</v>
      </c>
      <c r="B42" s="39" t="s">
        <v>64</v>
      </c>
      <c r="C42" s="36"/>
      <c r="D42" s="20"/>
      <c r="E42" s="21"/>
      <c r="F42" s="21"/>
      <c r="G42" s="21"/>
    </row>
    <row r="43" spans="1:10" s="33" customFormat="1" ht="45" x14ac:dyDescent="0.25">
      <c r="A43" s="3">
        <v>1</v>
      </c>
      <c r="B43" s="39" t="s">
        <v>128</v>
      </c>
      <c r="C43" s="36"/>
      <c r="D43" s="21">
        <v>13800</v>
      </c>
      <c r="E43" s="21"/>
      <c r="F43" s="21"/>
      <c r="G43" s="21"/>
    </row>
    <row r="44" spans="1:10" s="33" customFormat="1" ht="17.25" customHeight="1" x14ac:dyDescent="0.25">
      <c r="A44" s="3">
        <v>1</v>
      </c>
      <c r="B44" s="40" t="s">
        <v>74</v>
      </c>
      <c r="C44" s="36"/>
      <c r="D44" s="29">
        <f>D38+ROUND(D41*3.2,0)+D42+D43</f>
        <v>133823</v>
      </c>
      <c r="E44" s="21"/>
      <c r="F44" s="21"/>
      <c r="G44" s="21"/>
    </row>
    <row r="45" spans="1:10" s="33" customFormat="1" x14ac:dyDescent="0.25">
      <c r="A45" s="3">
        <v>1</v>
      </c>
      <c r="B45" s="41" t="s">
        <v>66</v>
      </c>
      <c r="C45" s="36"/>
      <c r="D45" s="65">
        <f>SUM(D46:D72)</f>
        <v>130333</v>
      </c>
      <c r="E45" s="21"/>
      <c r="F45" s="21"/>
      <c r="G45" s="21"/>
    </row>
    <row r="46" spans="1:10" s="33" customFormat="1" ht="30" x14ac:dyDescent="0.25">
      <c r="A46" s="3">
        <v>1</v>
      </c>
      <c r="B46" s="163" t="s">
        <v>131</v>
      </c>
      <c r="C46" s="36"/>
      <c r="D46" s="20">
        <v>55000</v>
      </c>
      <c r="E46" s="21"/>
      <c r="F46" s="21"/>
      <c r="G46" s="21"/>
    </row>
    <row r="47" spans="1:10" s="33" customFormat="1" x14ac:dyDescent="0.25">
      <c r="A47" s="3">
        <v>1</v>
      </c>
      <c r="B47" s="192" t="s">
        <v>112</v>
      </c>
      <c r="C47" s="87"/>
      <c r="D47" s="20">
        <v>80</v>
      </c>
      <c r="E47" s="21"/>
      <c r="F47" s="21"/>
      <c r="G47" s="21"/>
    </row>
    <row r="48" spans="1:10" s="33" customFormat="1" x14ac:dyDescent="0.25">
      <c r="A48" s="3">
        <v>1</v>
      </c>
      <c r="B48" s="192" t="s">
        <v>130</v>
      </c>
      <c r="C48" s="87"/>
      <c r="D48" s="20">
        <v>70</v>
      </c>
      <c r="E48" s="21"/>
      <c r="F48" s="21"/>
      <c r="G48" s="21"/>
    </row>
    <row r="49" spans="1:7" s="33" customFormat="1" ht="47.25" x14ac:dyDescent="0.25">
      <c r="A49" s="3">
        <v>1</v>
      </c>
      <c r="B49" s="203" t="s">
        <v>138</v>
      </c>
      <c r="C49" s="36"/>
      <c r="D49" s="20">
        <v>3500</v>
      </c>
      <c r="E49" s="21"/>
      <c r="F49" s="21"/>
      <c r="G49" s="21"/>
    </row>
    <row r="50" spans="1:7" s="33" customFormat="1" ht="45" x14ac:dyDescent="0.25">
      <c r="A50" s="3">
        <v>1</v>
      </c>
      <c r="B50" s="38" t="s">
        <v>133</v>
      </c>
      <c r="C50" s="36"/>
      <c r="D50" s="20">
        <v>1000</v>
      </c>
      <c r="E50" s="21"/>
      <c r="F50" s="21"/>
      <c r="G50" s="21"/>
    </row>
    <row r="51" spans="1:7" s="33" customFormat="1" x14ac:dyDescent="0.25">
      <c r="A51" s="3">
        <v>1</v>
      </c>
      <c r="B51" s="42" t="s">
        <v>15</v>
      </c>
      <c r="C51" s="36"/>
      <c r="D51" s="20">
        <v>2500</v>
      </c>
      <c r="E51" s="21"/>
      <c r="F51" s="21"/>
      <c r="G51" s="21"/>
    </row>
    <row r="52" spans="1:7" s="33" customFormat="1" x14ac:dyDescent="0.25">
      <c r="A52" s="3">
        <v>1</v>
      </c>
      <c r="B52" s="42" t="s">
        <v>132</v>
      </c>
      <c r="C52" s="36"/>
      <c r="D52" s="20">
        <v>2000</v>
      </c>
      <c r="E52" s="21"/>
      <c r="F52" s="21"/>
      <c r="G52" s="21"/>
    </row>
    <row r="53" spans="1:7" s="33" customFormat="1" x14ac:dyDescent="0.25">
      <c r="A53" s="3">
        <v>1</v>
      </c>
      <c r="B53" s="42" t="s">
        <v>47</v>
      </c>
      <c r="C53" s="36"/>
      <c r="D53" s="20">
        <v>90</v>
      </c>
      <c r="E53" s="21"/>
      <c r="F53" s="21"/>
      <c r="G53" s="21"/>
    </row>
    <row r="54" spans="1:7" s="33" customFormat="1" x14ac:dyDescent="0.25">
      <c r="A54" s="3">
        <v>1</v>
      </c>
      <c r="B54" s="42" t="s">
        <v>17</v>
      </c>
      <c r="C54" s="36"/>
      <c r="D54" s="20">
        <v>670</v>
      </c>
      <c r="E54" s="21"/>
      <c r="F54" s="21"/>
      <c r="G54" s="21"/>
    </row>
    <row r="55" spans="1:7" s="33" customFormat="1" ht="30" x14ac:dyDescent="0.25">
      <c r="A55" s="3">
        <v>1</v>
      </c>
      <c r="B55" s="43" t="s">
        <v>24</v>
      </c>
      <c r="C55" s="36"/>
      <c r="D55" s="20">
        <v>100</v>
      </c>
      <c r="E55" s="21"/>
      <c r="F55" s="21"/>
      <c r="G55" s="21"/>
    </row>
    <row r="56" spans="1:7" s="33" customFormat="1" x14ac:dyDescent="0.25">
      <c r="A56" s="3">
        <v>1</v>
      </c>
      <c r="B56" s="43" t="s">
        <v>119</v>
      </c>
      <c r="C56" s="36"/>
      <c r="D56" s="20">
        <v>40000</v>
      </c>
      <c r="E56" s="21"/>
      <c r="F56" s="21"/>
      <c r="G56" s="21"/>
    </row>
    <row r="57" spans="1:7" s="33" customFormat="1" x14ac:dyDescent="0.25">
      <c r="A57" s="3">
        <v>1</v>
      </c>
      <c r="B57" s="42" t="s">
        <v>26</v>
      </c>
      <c r="C57" s="36"/>
      <c r="D57" s="20">
        <v>800</v>
      </c>
      <c r="E57" s="21"/>
      <c r="F57" s="21"/>
      <c r="G57" s="21"/>
    </row>
    <row r="58" spans="1:7" s="33" customFormat="1" x14ac:dyDescent="0.25">
      <c r="A58" s="3">
        <v>1</v>
      </c>
      <c r="B58" s="42" t="s">
        <v>67</v>
      </c>
      <c r="C58" s="36"/>
      <c r="D58" s="20">
        <v>100</v>
      </c>
      <c r="E58" s="21"/>
      <c r="F58" s="21"/>
      <c r="G58" s="21"/>
    </row>
    <row r="59" spans="1:7" s="33" customFormat="1" x14ac:dyDescent="0.25">
      <c r="A59" s="3">
        <v>1</v>
      </c>
      <c r="B59" s="42" t="s">
        <v>110</v>
      </c>
      <c r="C59" s="36"/>
      <c r="D59" s="20">
        <v>200</v>
      </c>
      <c r="E59" s="21"/>
      <c r="F59" s="21"/>
      <c r="G59" s="21"/>
    </row>
    <row r="60" spans="1:7" s="33" customFormat="1" x14ac:dyDescent="0.25">
      <c r="A60" s="3">
        <v>1</v>
      </c>
      <c r="B60" s="42" t="s">
        <v>108</v>
      </c>
      <c r="C60" s="36"/>
      <c r="D60" s="20">
        <v>1550</v>
      </c>
      <c r="E60" s="21"/>
      <c r="F60" s="21"/>
      <c r="G60" s="21"/>
    </row>
    <row r="61" spans="1:7" s="33" customFormat="1" x14ac:dyDescent="0.25">
      <c r="A61" s="3">
        <v>1</v>
      </c>
      <c r="B61" s="42" t="s">
        <v>39</v>
      </c>
      <c r="C61" s="36"/>
      <c r="D61" s="20">
        <v>634</v>
      </c>
      <c r="E61" s="21"/>
      <c r="F61" s="21"/>
      <c r="G61" s="21"/>
    </row>
    <row r="62" spans="1:7" s="33" customFormat="1" x14ac:dyDescent="0.25">
      <c r="A62" s="3">
        <v>1</v>
      </c>
      <c r="B62" s="42" t="s">
        <v>35</v>
      </c>
      <c r="C62" s="36"/>
      <c r="D62" s="20">
        <v>3000</v>
      </c>
      <c r="E62" s="21"/>
      <c r="F62" s="21"/>
      <c r="G62" s="21"/>
    </row>
    <row r="63" spans="1:7" s="33" customFormat="1" x14ac:dyDescent="0.25">
      <c r="A63" s="3">
        <v>1</v>
      </c>
      <c r="B63" s="42" t="s">
        <v>113</v>
      </c>
      <c r="C63" s="36"/>
      <c r="D63" s="20">
        <v>1000</v>
      </c>
      <c r="E63" s="21"/>
      <c r="F63" s="21"/>
      <c r="G63" s="21"/>
    </row>
    <row r="64" spans="1:7" s="33" customFormat="1" x14ac:dyDescent="0.25">
      <c r="A64" s="3">
        <v>1</v>
      </c>
      <c r="B64" s="38" t="s">
        <v>104</v>
      </c>
      <c r="C64" s="36"/>
      <c r="D64" s="20">
        <v>400</v>
      </c>
      <c r="E64" s="21"/>
      <c r="F64" s="21"/>
      <c r="G64" s="21"/>
    </row>
    <row r="65" spans="1:7" s="33" customFormat="1" x14ac:dyDescent="0.25">
      <c r="A65" s="3">
        <v>1</v>
      </c>
      <c r="B65" s="38" t="s">
        <v>37</v>
      </c>
      <c r="C65" s="36"/>
      <c r="D65" s="20">
        <v>800</v>
      </c>
      <c r="E65" s="21"/>
      <c r="F65" s="21"/>
      <c r="G65" s="21"/>
    </row>
    <row r="66" spans="1:7" s="33" customFormat="1" x14ac:dyDescent="0.25">
      <c r="A66" s="3">
        <v>1</v>
      </c>
      <c r="B66" s="42" t="s">
        <v>16</v>
      </c>
      <c r="C66" s="36"/>
      <c r="D66" s="20">
        <v>6000</v>
      </c>
      <c r="E66" s="21"/>
      <c r="F66" s="21"/>
      <c r="G66" s="21"/>
    </row>
    <row r="67" spans="1:7" s="33" customFormat="1" x14ac:dyDescent="0.25">
      <c r="A67" s="3">
        <v>1</v>
      </c>
      <c r="B67" s="42" t="s">
        <v>14</v>
      </c>
      <c r="C67" s="36"/>
      <c r="D67" s="20">
        <v>430</v>
      </c>
      <c r="E67" s="21"/>
      <c r="F67" s="21"/>
      <c r="G67" s="21"/>
    </row>
    <row r="68" spans="1:7" s="33" customFormat="1" x14ac:dyDescent="0.25">
      <c r="A68" s="3">
        <v>1</v>
      </c>
      <c r="B68" s="42" t="s">
        <v>105</v>
      </c>
      <c r="C68" s="36"/>
      <c r="D68" s="20">
        <v>370</v>
      </c>
      <c r="E68" s="21"/>
      <c r="F68" s="21"/>
      <c r="G68" s="21"/>
    </row>
    <row r="69" spans="1:7" s="33" customFormat="1" x14ac:dyDescent="0.25">
      <c r="A69" s="3">
        <v>1</v>
      </c>
      <c r="B69" s="42" t="s">
        <v>36</v>
      </c>
      <c r="C69" s="36"/>
      <c r="D69" s="20">
        <v>4000</v>
      </c>
      <c r="E69" s="21"/>
      <c r="F69" s="21"/>
      <c r="G69" s="21"/>
    </row>
    <row r="70" spans="1:7" s="33" customFormat="1" x14ac:dyDescent="0.25">
      <c r="A70" s="3">
        <v>1</v>
      </c>
      <c r="B70" s="42" t="s">
        <v>107</v>
      </c>
      <c r="C70" s="36"/>
      <c r="D70" s="20">
        <v>634</v>
      </c>
      <c r="E70" s="21"/>
      <c r="F70" s="21"/>
      <c r="G70" s="21"/>
    </row>
    <row r="71" spans="1:7" s="33" customFormat="1" x14ac:dyDescent="0.25">
      <c r="A71" s="3">
        <v>1</v>
      </c>
      <c r="B71" s="44" t="s">
        <v>109</v>
      </c>
      <c r="C71" s="36"/>
      <c r="D71" s="20">
        <v>100</v>
      </c>
      <c r="E71" s="21"/>
      <c r="F71" s="21"/>
      <c r="G71" s="21"/>
    </row>
    <row r="72" spans="1:7" s="33" customFormat="1" x14ac:dyDescent="0.25">
      <c r="A72" s="3">
        <v>1</v>
      </c>
      <c r="B72" s="42" t="s">
        <v>106</v>
      </c>
      <c r="C72" s="36"/>
      <c r="D72" s="20">
        <v>5305</v>
      </c>
      <c r="E72" s="21"/>
      <c r="F72" s="21"/>
      <c r="G72" s="21"/>
    </row>
    <row r="73" spans="1:7" s="33" customFormat="1" ht="18.75" customHeight="1" x14ac:dyDescent="0.25">
      <c r="A73" s="3">
        <v>1</v>
      </c>
      <c r="B73" s="45" t="s">
        <v>7</v>
      </c>
      <c r="C73" s="46"/>
      <c r="D73" s="20"/>
      <c r="E73" s="21"/>
      <c r="F73" s="21"/>
      <c r="G73" s="21"/>
    </row>
    <row r="74" spans="1:7" s="33" customFormat="1" ht="17.25" customHeight="1" x14ac:dyDescent="0.25">
      <c r="A74" s="3">
        <v>1</v>
      </c>
      <c r="B74" s="47" t="s">
        <v>69</v>
      </c>
      <c r="C74" s="46"/>
      <c r="D74" s="20"/>
      <c r="E74" s="21"/>
      <c r="F74" s="21"/>
      <c r="G74" s="21"/>
    </row>
    <row r="75" spans="1:7" s="33" customFormat="1" x14ac:dyDescent="0.25">
      <c r="A75" s="3">
        <v>1</v>
      </c>
      <c r="B75" s="48" t="s">
        <v>21</v>
      </c>
      <c r="C75" s="46">
        <v>340</v>
      </c>
      <c r="D75" s="21">
        <v>104</v>
      </c>
      <c r="E75" s="49">
        <v>3.1</v>
      </c>
      <c r="F75" s="25">
        <f t="shared" ref="F75:F83" si="3">ROUND(G75/C75,0)</f>
        <v>1</v>
      </c>
      <c r="G75" s="21">
        <f t="shared" ref="G75:G83" si="4">ROUND(D75*E75,0)</f>
        <v>322</v>
      </c>
    </row>
    <row r="76" spans="1:7" s="33" customFormat="1" x14ac:dyDescent="0.25">
      <c r="A76" s="3">
        <v>1</v>
      </c>
      <c r="B76" s="48" t="s">
        <v>8</v>
      </c>
      <c r="C76" s="46">
        <v>340</v>
      </c>
      <c r="D76" s="21">
        <v>102</v>
      </c>
      <c r="E76" s="49">
        <v>7.6</v>
      </c>
      <c r="F76" s="25">
        <f t="shared" si="3"/>
        <v>2</v>
      </c>
      <c r="G76" s="21">
        <f t="shared" si="4"/>
        <v>775</v>
      </c>
    </row>
    <row r="77" spans="1:7" s="33" customFormat="1" x14ac:dyDescent="0.25">
      <c r="A77" s="3">
        <v>1</v>
      </c>
      <c r="B77" s="48" t="s">
        <v>27</v>
      </c>
      <c r="C77" s="46">
        <v>340</v>
      </c>
      <c r="D77" s="21">
        <v>109</v>
      </c>
      <c r="E77" s="49">
        <v>12</v>
      </c>
      <c r="F77" s="25">
        <f t="shared" si="3"/>
        <v>4</v>
      </c>
      <c r="G77" s="21">
        <f t="shared" si="4"/>
        <v>1308</v>
      </c>
    </row>
    <row r="78" spans="1:7" s="33" customFormat="1" x14ac:dyDescent="0.25">
      <c r="A78" s="3">
        <v>1</v>
      </c>
      <c r="B78" s="48" t="s">
        <v>28</v>
      </c>
      <c r="C78" s="46">
        <v>340</v>
      </c>
      <c r="D78" s="21">
        <v>86</v>
      </c>
      <c r="E78" s="49">
        <v>8.1999999999999993</v>
      </c>
      <c r="F78" s="25">
        <f t="shared" si="3"/>
        <v>2</v>
      </c>
      <c r="G78" s="21">
        <f t="shared" si="4"/>
        <v>705</v>
      </c>
    </row>
    <row r="79" spans="1:7" s="33" customFormat="1" x14ac:dyDescent="0.25">
      <c r="A79" s="3">
        <v>1</v>
      </c>
      <c r="B79" s="48" t="s">
        <v>40</v>
      </c>
      <c r="C79" s="46">
        <v>340</v>
      </c>
      <c r="D79" s="21">
        <v>25</v>
      </c>
      <c r="E79" s="49">
        <v>12</v>
      </c>
      <c r="F79" s="25">
        <f t="shared" si="3"/>
        <v>1</v>
      </c>
      <c r="G79" s="21">
        <f t="shared" si="4"/>
        <v>300</v>
      </c>
    </row>
    <row r="80" spans="1:7" s="33" customFormat="1" x14ac:dyDescent="0.25">
      <c r="A80" s="3">
        <v>1</v>
      </c>
      <c r="B80" s="48" t="s">
        <v>33</v>
      </c>
      <c r="C80" s="46">
        <v>340</v>
      </c>
      <c r="D80" s="21">
        <v>230</v>
      </c>
      <c r="E80" s="49">
        <v>9.5</v>
      </c>
      <c r="F80" s="25">
        <f t="shared" si="3"/>
        <v>6</v>
      </c>
      <c r="G80" s="21">
        <f t="shared" si="4"/>
        <v>2185</v>
      </c>
    </row>
    <row r="81" spans="1:7" s="33" customFormat="1" x14ac:dyDescent="0.25">
      <c r="A81" s="3">
        <v>1</v>
      </c>
      <c r="B81" s="48" t="s">
        <v>12</v>
      </c>
      <c r="C81" s="46">
        <v>340</v>
      </c>
      <c r="D81" s="21">
        <v>46</v>
      </c>
      <c r="E81" s="50">
        <v>9.8000000000000007</v>
      </c>
      <c r="F81" s="25">
        <f t="shared" si="3"/>
        <v>1</v>
      </c>
      <c r="G81" s="21">
        <f t="shared" si="4"/>
        <v>451</v>
      </c>
    </row>
    <row r="82" spans="1:7" s="33" customFormat="1" x14ac:dyDescent="0.25">
      <c r="A82" s="3">
        <v>1</v>
      </c>
      <c r="B82" s="48" t="s">
        <v>25</v>
      </c>
      <c r="C82" s="46">
        <v>340</v>
      </c>
      <c r="D82" s="21">
        <v>80</v>
      </c>
      <c r="E82" s="50">
        <v>11</v>
      </c>
      <c r="F82" s="25">
        <f t="shared" si="3"/>
        <v>3</v>
      </c>
      <c r="G82" s="21">
        <f t="shared" si="4"/>
        <v>880</v>
      </c>
    </row>
    <row r="83" spans="1:7" s="33" customFormat="1" x14ac:dyDescent="0.25">
      <c r="A83" s="3">
        <v>1</v>
      </c>
      <c r="B83" s="48" t="s">
        <v>46</v>
      </c>
      <c r="C83" s="46">
        <v>340</v>
      </c>
      <c r="D83" s="21">
        <v>40</v>
      </c>
      <c r="E83" s="50">
        <v>7</v>
      </c>
      <c r="F83" s="25">
        <f t="shared" si="3"/>
        <v>1</v>
      </c>
      <c r="G83" s="21">
        <f t="shared" si="4"/>
        <v>280</v>
      </c>
    </row>
    <row r="84" spans="1:7" s="33" customFormat="1" x14ac:dyDescent="0.25">
      <c r="A84" s="3">
        <v>1</v>
      </c>
      <c r="B84" s="48" t="s">
        <v>60</v>
      </c>
      <c r="C84" s="46">
        <v>340</v>
      </c>
      <c r="D84" s="21">
        <v>70</v>
      </c>
      <c r="E84" s="50">
        <v>12</v>
      </c>
      <c r="F84" s="25">
        <f t="shared" ref="F84" si="5">ROUND(G84/C84,0)</f>
        <v>2</v>
      </c>
      <c r="G84" s="21">
        <f t="shared" ref="G84" si="6">ROUND(D84*E84,0)</f>
        <v>840</v>
      </c>
    </row>
    <row r="85" spans="1:7" s="56" customFormat="1" ht="17.25" customHeight="1" x14ac:dyDescent="0.25">
      <c r="A85" s="3">
        <v>1</v>
      </c>
      <c r="B85" s="51" t="s">
        <v>9</v>
      </c>
      <c r="C85" s="52"/>
      <c r="D85" s="53">
        <f>SUM(D75:D84)</f>
        <v>892</v>
      </c>
      <c r="E85" s="54">
        <f>G85/D85</f>
        <v>9.02017937219731</v>
      </c>
      <c r="F85" s="55">
        <f t="shared" ref="F85:G85" si="7">SUM(F75:F84)</f>
        <v>23</v>
      </c>
      <c r="G85" s="55">
        <f t="shared" si="7"/>
        <v>8046</v>
      </c>
    </row>
    <row r="86" spans="1:7" s="33" customFormat="1" ht="18" customHeight="1" x14ac:dyDescent="0.25">
      <c r="A86" s="3">
        <v>1</v>
      </c>
      <c r="B86" s="47" t="s">
        <v>51</v>
      </c>
      <c r="C86" s="46"/>
      <c r="D86" s="20"/>
      <c r="E86" s="50"/>
      <c r="F86" s="25"/>
      <c r="G86" s="21"/>
    </row>
    <row r="87" spans="1:7" s="33" customFormat="1" ht="18" customHeight="1" x14ac:dyDescent="0.25">
      <c r="A87" s="3">
        <v>1</v>
      </c>
      <c r="B87" s="57" t="s">
        <v>29</v>
      </c>
      <c r="C87" s="46">
        <v>240</v>
      </c>
      <c r="D87" s="21">
        <v>241</v>
      </c>
      <c r="E87" s="50">
        <v>8.5</v>
      </c>
      <c r="F87" s="25">
        <f t="shared" ref="F87:F89" si="8">ROUND(G87/C87,0)</f>
        <v>9</v>
      </c>
      <c r="G87" s="21">
        <f>ROUND(D87*E87,0)</f>
        <v>2049</v>
      </c>
    </row>
    <row r="88" spans="1:7" s="33" customFormat="1" ht="18" customHeight="1" x14ac:dyDescent="0.25">
      <c r="A88" s="3">
        <v>1</v>
      </c>
      <c r="B88" s="57" t="s">
        <v>42</v>
      </c>
      <c r="C88" s="46">
        <v>240</v>
      </c>
      <c r="D88" s="21">
        <v>40</v>
      </c>
      <c r="E88" s="50">
        <v>10</v>
      </c>
      <c r="F88" s="25">
        <f t="shared" si="8"/>
        <v>2</v>
      </c>
      <c r="G88" s="21">
        <f>ROUND(D88*E88,0)</f>
        <v>400</v>
      </c>
    </row>
    <row r="89" spans="1:7" s="33" customFormat="1" ht="18" customHeight="1" x14ac:dyDescent="0.25">
      <c r="A89" s="3">
        <v>1</v>
      </c>
      <c r="B89" s="57" t="s">
        <v>60</v>
      </c>
      <c r="C89" s="59">
        <v>240</v>
      </c>
      <c r="D89" s="21">
        <v>428</v>
      </c>
      <c r="E89" s="50">
        <v>10</v>
      </c>
      <c r="F89" s="25">
        <f t="shared" si="8"/>
        <v>18</v>
      </c>
      <c r="G89" s="21">
        <f>ROUND(D89*E89,0)</f>
        <v>4280</v>
      </c>
    </row>
    <row r="90" spans="1:7" s="33" customFormat="1" ht="18" customHeight="1" x14ac:dyDescent="0.25">
      <c r="A90" s="3">
        <v>1</v>
      </c>
      <c r="B90" s="58" t="s">
        <v>70</v>
      </c>
      <c r="C90" s="59"/>
      <c r="D90" s="60">
        <f>SUM(D87:D89)</f>
        <v>709</v>
      </c>
      <c r="E90" s="54">
        <f t="shared" ref="E90:E91" si="9">G90/D90</f>
        <v>9.4908321579689705</v>
      </c>
      <c r="F90" s="61">
        <f t="shared" ref="F90:G90" si="10">SUM(F87:F89)</f>
        <v>29</v>
      </c>
      <c r="G90" s="61">
        <f t="shared" si="10"/>
        <v>6729</v>
      </c>
    </row>
    <row r="91" spans="1:7" ht="21" customHeight="1" x14ac:dyDescent="0.25">
      <c r="A91" s="3">
        <v>1</v>
      </c>
      <c r="B91" s="62" t="s">
        <v>62</v>
      </c>
      <c r="C91" s="63"/>
      <c r="D91" s="29">
        <f>D85+D90</f>
        <v>1601</v>
      </c>
      <c r="E91" s="54">
        <f t="shared" si="9"/>
        <v>9.2286071205496558</v>
      </c>
      <c r="F91" s="32">
        <f>F85+F90</f>
        <v>52</v>
      </c>
      <c r="G91" s="32">
        <f>G85+G90</f>
        <v>14775</v>
      </c>
    </row>
    <row r="92" spans="1:7" ht="31.5" customHeight="1" x14ac:dyDescent="0.25">
      <c r="A92" s="3">
        <v>1</v>
      </c>
      <c r="B92" s="64" t="s">
        <v>77</v>
      </c>
      <c r="C92" s="63"/>
      <c r="D92" s="65">
        <v>2800</v>
      </c>
      <c r="E92" s="30"/>
      <c r="F92" s="32"/>
      <c r="G92" s="32"/>
    </row>
    <row r="93" spans="1:7" ht="30" customHeight="1" x14ac:dyDescent="0.25">
      <c r="A93" s="3">
        <v>1</v>
      </c>
      <c r="B93" s="64" t="s">
        <v>78</v>
      </c>
      <c r="C93" s="63"/>
      <c r="D93" s="65">
        <v>9790</v>
      </c>
      <c r="E93" s="30"/>
      <c r="F93" s="32"/>
      <c r="G93" s="32"/>
    </row>
    <row r="94" spans="1:7" ht="30" customHeight="1" x14ac:dyDescent="0.25">
      <c r="A94" s="3">
        <v>1</v>
      </c>
      <c r="B94" s="64" t="s">
        <v>82</v>
      </c>
      <c r="C94" s="63"/>
      <c r="D94" s="65">
        <v>100</v>
      </c>
      <c r="E94" s="30"/>
      <c r="F94" s="32"/>
      <c r="G94" s="32"/>
    </row>
    <row r="95" spans="1:7" ht="47.25" x14ac:dyDescent="0.25">
      <c r="A95" s="3">
        <v>1</v>
      </c>
      <c r="B95" s="64" t="s">
        <v>125</v>
      </c>
      <c r="C95" s="63"/>
      <c r="D95" s="65">
        <v>4200</v>
      </c>
      <c r="E95" s="65"/>
      <c r="F95" s="65"/>
      <c r="G95" s="65"/>
    </row>
    <row r="96" spans="1:7" ht="21" customHeight="1" thickBot="1" x14ac:dyDescent="0.3">
      <c r="A96" s="3">
        <v>1</v>
      </c>
      <c r="B96" s="204" t="s">
        <v>72</v>
      </c>
      <c r="C96" s="129"/>
      <c r="D96" s="187">
        <v>20090</v>
      </c>
      <c r="E96" s="66"/>
      <c r="F96" s="67"/>
      <c r="G96" s="67"/>
    </row>
    <row r="97" spans="1:9" s="85" customFormat="1" ht="19.5" customHeight="1" thickBot="1" x14ac:dyDescent="0.3">
      <c r="A97" s="3">
        <v>1</v>
      </c>
      <c r="B97" s="96" t="s">
        <v>10</v>
      </c>
      <c r="C97" s="69"/>
      <c r="D97" s="188"/>
      <c r="E97" s="70"/>
      <c r="F97" s="97"/>
      <c r="G97" s="70"/>
    </row>
    <row r="98" spans="1:9" x14ac:dyDescent="0.25">
      <c r="A98" s="3">
        <v>1</v>
      </c>
      <c r="B98" s="71"/>
      <c r="C98" s="72"/>
      <c r="D98" s="20"/>
      <c r="E98" s="21"/>
      <c r="F98" s="21"/>
      <c r="G98" s="21"/>
    </row>
    <row r="99" spans="1:9" ht="29.25" x14ac:dyDescent="0.25">
      <c r="A99" s="3">
        <v>1</v>
      </c>
      <c r="B99" s="73" t="s">
        <v>52</v>
      </c>
      <c r="C99" s="23"/>
      <c r="D99" s="20"/>
      <c r="E99" s="21"/>
      <c r="F99" s="21"/>
      <c r="G99" s="21"/>
    </row>
    <row r="100" spans="1:9" ht="18" customHeight="1" x14ac:dyDescent="0.25">
      <c r="A100" s="3">
        <v>1</v>
      </c>
      <c r="B100" s="18" t="s">
        <v>4</v>
      </c>
      <c r="C100" s="23"/>
      <c r="D100" s="20"/>
      <c r="E100" s="21"/>
      <c r="F100" s="21"/>
      <c r="G100" s="21"/>
    </row>
    <row r="101" spans="1:9" ht="18.75" customHeight="1" x14ac:dyDescent="0.25">
      <c r="A101" s="3">
        <v>1</v>
      </c>
      <c r="B101" s="22" t="s">
        <v>20</v>
      </c>
      <c r="C101" s="23">
        <v>340</v>
      </c>
      <c r="D101" s="21">
        <v>2165</v>
      </c>
      <c r="E101" s="49">
        <v>7.5</v>
      </c>
      <c r="F101" s="25">
        <f t="shared" ref="F101:F109" si="11">ROUND(G101/C101,0)</f>
        <v>48</v>
      </c>
      <c r="G101" s="21">
        <f t="shared" ref="G101:G109" si="12">ROUND(D101*E101,0)</f>
        <v>16238</v>
      </c>
    </row>
    <row r="102" spans="1:9" ht="28.5" customHeight="1" x14ac:dyDescent="0.25">
      <c r="A102" s="3">
        <v>1</v>
      </c>
      <c r="B102" s="74" t="s">
        <v>61</v>
      </c>
      <c r="C102" s="23">
        <v>340</v>
      </c>
      <c r="D102" s="21">
        <v>1944</v>
      </c>
      <c r="E102" s="49">
        <v>7.7</v>
      </c>
      <c r="F102" s="25">
        <f t="shared" si="11"/>
        <v>44</v>
      </c>
      <c r="G102" s="21">
        <f t="shared" si="12"/>
        <v>14969</v>
      </c>
    </row>
    <row r="103" spans="1:9" ht="17.25" customHeight="1" x14ac:dyDescent="0.25">
      <c r="A103" s="3">
        <v>1</v>
      </c>
      <c r="B103" s="22" t="s">
        <v>11</v>
      </c>
      <c r="C103" s="23">
        <v>340</v>
      </c>
      <c r="D103" s="21">
        <v>1128</v>
      </c>
      <c r="E103" s="24">
        <v>9.5</v>
      </c>
      <c r="F103" s="25">
        <f t="shared" si="11"/>
        <v>32</v>
      </c>
      <c r="G103" s="21">
        <f t="shared" si="12"/>
        <v>10716</v>
      </c>
    </row>
    <row r="104" spans="1:9" x14ac:dyDescent="0.25">
      <c r="A104" s="3">
        <v>1</v>
      </c>
      <c r="B104" s="22" t="s">
        <v>40</v>
      </c>
      <c r="C104" s="23">
        <v>340</v>
      </c>
      <c r="D104" s="21">
        <v>4055</v>
      </c>
      <c r="E104" s="24">
        <v>11</v>
      </c>
      <c r="F104" s="25">
        <f t="shared" si="11"/>
        <v>131</v>
      </c>
      <c r="G104" s="21">
        <f t="shared" si="12"/>
        <v>44605</v>
      </c>
    </row>
    <row r="105" spans="1:9" ht="18" customHeight="1" x14ac:dyDescent="0.25">
      <c r="A105" s="3">
        <v>1</v>
      </c>
      <c r="B105" s="22" t="s">
        <v>48</v>
      </c>
      <c r="C105" s="23">
        <v>340</v>
      </c>
      <c r="D105" s="21">
        <v>2326</v>
      </c>
      <c r="E105" s="24">
        <v>11</v>
      </c>
      <c r="F105" s="25">
        <f t="shared" si="11"/>
        <v>75</v>
      </c>
      <c r="G105" s="21">
        <f t="shared" si="12"/>
        <v>25586</v>
      </c>
    </row>
    <row r="106" spans="1:9" x14ac:dyDescent="0.25">
      <c r="A106" s="3">
        <v>1</v>
      </c>
      <c r="B106" s="22" t="s">
        <v>41</v>
      </c>
      <c r="C106" s="23">
        <v>340</v>
      </c>
      <c r="D106" s="21">
        <v>3240</v>
      </c>
      <c r="E106" s="24">
        <v>9.5</v>
      </c>
      <c r="F106" s="25">
        <f t="shared" si="11"/>
        <v>91</v>
      </c>
      <c r="G106" s="21">
        <f t="shared" si="12"/>
        <v>30780</v>
      </c>
    </row>
    <row r="107" spans="1:9" x14ac:dyDescent="0.25">
      <c r="A107" s="3">
        <v>1</v>
      </c>
      <c r="B107" s="22" t="s">
        <v>49</v>
      </c>
      <c r="C107" s="23">
        <v>340</v>
      </c>
      <c r="D107" s="21">
        <v>520</v>
      </c>
      <c r="E107" s="24">
        <v>20.100000000000001</v>
      </c>
      <c r="F107" s="25">
        <f t="shared" si="11"/>
        <v>31</v>
      </c>
      <c r="G107" s="21">
        <f t="shared" si="12"/>
        <v>10452</v>
      </c>
    </row>
    <row r="108" spans="1:9" x14ac:dyDescent="0.25">
      <c r="A108" s="3">
        <v>1</v>
      </c>
      <c r="B108" s="22" t="s">
        <v>45</v>
      </c>
      <c r="C108" s="23">
        <v>340</v>
      </c>
      <c r="D108" s="21">
        <v>1800</v>
      </c>
      <c r="E108" s="24">
        <v>10.5</v>
      </c>
      <c r="F108" s="25">
        <f t="shared" si="11"/>
        <v>56</v>
      </c>
      <c r="G108" s="21">
        <f t="shared" si="12"/>
        <v>18900</v>
      </c>
    </row>
    <row r="109" spans="1:9" x14ac:dyDescent="0.25">
      <c r="A109" s="3">
        <v>1</v>
      </c>
      <c r="B109" s="22" t="s">
        <v>129</v>
      </c>
      <c r="C109" s="23">
        <v>340</v>
      </c>
      <c r="D109" s="21">
        <v>117</v>
      </c>
      <c r="E109" s="75">
        <v>15</v>
      </c>
      <c r="F109" s="25">
        <f t="shared" si="11"/>
        <v>5</v>
      </c>
      <c r="G109" s="21">
        <f t="shared" si="12"/>
        <v>1755</v>
      </c>
    </row>
    <row r="110" spans="1:9" s="33" customFormat="1" ht="16.5" customHeight="1" x14ac:dyDescent="0.25">
      <c r="A110" s="3">
        <v>1</v>
      </c>
      <c r="B110" s="27" t="s">
        <v>5</v>
      </c>
      <c r="C110" s="23"/>
      <c r="D110" s="195">
        <f>SUM(D101:D109)</f>
        <v>17295</v>
      </c>
      <c r="E110" s="30">
        <f>G110/D110</f>
        <v>10.060769008383925</v>
      </c>
      <c r="F110" s="31">
        <f>SUM(F101:F109)</f>
        <v>513</v>
      </c>
      <c r="G110" s="32">
        <f>SUM(G101:G109)</f>
        <v>174001</v>
      </c>
      <c r="H110" s="76"/>
      <c r="I110" s="76"/>
    </row>
    <row r="111" spans="1:9" s="33" customFormat="1" ht="18.75" customHeight="1" x14ac:dyDescent="0.25">
      <c r="A111" s="3">
        <v>1</v>
      </c>
      <c r="B111" s="35" t="s">
        <v>6</v>
      </c>
      <c r="C111" s="36"/>
      <c r="D111" s="20"/>
      <c r="E111" s="25"/>
      <c r="F111" s="25"/>
      <c r="G111" s="21"/>
    </row>
    <row r="112" spans="1:9" s="33" customFormat="1" ht="18.75" customHeight="1" x14ac:dyDescent="0.25">
      <c r="A112" s="3">
        <v>1</v>
      </c>
      <c r="B112" s="37" t="s">
        <v>65</v>
      </c>
      <c r="C112" s="36"/>
      <c r="D112" s="20">
        <f>SUM(D113:D114)</f>
        <v>12900</v>
      </c>
      <c r="E112" s="25"/>
      <c r="F112" s="25"/>
      <c r="G112" s="21"/>
    </row>
    <row r="113" spans="1:7" s="33" customFormat="1" ht="45" x14ac:dyDescent="0.25">
      <c r="A113" s="3">
        <v>1</v>
      </c>
      <c r="B113" s="77" t="s">
        <v>100</v>
      </c>
      <c r="C113" s="36"/>
      <c r="D113" s="20">
        <v>300</v>
      </c>
      <c r="E113" s="25"/>
      <c r="F113" s="25"/>
      <c r="G113" s="21"/>
    </row>
    <row r="114" spans="1:7" s="33" customFormat="1" x14ac:dyDescent="0.25">
      <c r="A114" s="3">
        <v>1</v>
      </c>
      <c r="B114" s="38" t="s">
        <v>102</v>
      </c>
      <c r="C114" s="36"/>
      <c r="D114" s="20">
        <v>12600</v>
      </c>
      <c r="E114" s="25"/>
      <c r="F114" s="25"/>
      <c r="G114" s="21"/>
    </row>
    <row r="115" spans="1:7" s="33" customFormat="1" x14ac:dyDescent="0.25">
      <c r="A115" s="3">
        <v>1</v>
      </c>
      <c r="B115" s="39" t="s">
        <v>63</v>
      </c>
      <c r="C115" s="36"/>
      <c r="D115" s="20">
        <v>1000</v>
      </c>
      <c r="E115" s="25"/>
      <c r="F115" s="25"/>
      <c r="G115" s="21"/>
    </row>
    <row r="116" spans="1:7" s="33" customFormat="1" ht="30" x14ac:dyDescent="0.25">
      <c r="A116" s="3">
        <v>1</v>
      </c>
      <c r="B116" s="39" t="s">
        <v>64</v>
      </c>
      <c r="C116" s="36"/>
      <c r="D116" s="20">
        <v>29000</v>
      </c>
      <c r="E116" s="25"/>
      <c r="F116" s="25"/>
      <c r="G116" s="21"/>
    </row>
    <row r="117" spans="1:7" s="33" customFormat="1" ht="16.5" customHeight="1" x14ac:dyDescent="0.25">
      <c r="A117" s="3">
        <v>1</v>
      </c>
      <c r="B117" s="38" t="s">
        <v>103</v>
      </c>
      <c r="C117" s="36"/>
      <c r="D117" s="20">
        <v>29000</v>
      </c>
      <c r="E117" s="25"/>
      <c r="F117" s="25"/>
      <c r="G117" s="21"/>
    </row>
    <row r="118" spans="1:7" s="33" customFormat="1" ht="52.5" customHeight="1" x14ac:dyDescent="0.25">
      <c r="A118" s="3">
        <v>1</v>
      </c>
      <c r="B118" s="39" t="s">
        <v>128</v>
      </c>
      <c r="C118" s="36"/>
      <c r="D118" s="20">
        <v>23000</v>
      </c>
      <c r="E118" s="25"/>
      <c r="F118" s="25"/>
      <c r="G118" s="21"/>
    </row>
    <row r="119" spans="1:7" s="33" customFormat="1" x14ac:dyDescent="0.25">
      <c r="A119" s="3">
        <v>1</v>
      </c>
      <c r="B119" s="31" t="s">
        <v>74</v>
      </c>
      <c r="C119" s="28"/>
      <c r="D119" s="29">
        <f>D112+ROUND(D115*3.2,0)+D116+D118</f>
        <v>68100</v>
      </c>
      <c r="E119" s="25"/>
      <c r="F119" s="25"/>
      <c r="G119" s="21"/>
    </row>
    <row r="120" spans="1:7" s="33" customFormat="1" x14ac:dyDescent="0.25">
      <c r="A120" s="3">
        <v>1</v>
      </c>
      <c r="B120" s="41" t="s">
        <v>66</v>
      </c>
      <c r="C120" s="28"/>
      <c r="D120" s="65">
        <f>SUM(D121:D124)</f>
        <v>7670</v>
      </c>
      <c r="E120" s="25"/>
      <c r="F120" s="25"/>
      <c r="G120" s="21"/>
    </row>
    <row r="121" spans="1:7" s="33" customFormat="1" x14ac:dyDescent="0.25">
      <c r="A121" s="3">
        <v>1</v>
      </c>
      <c r="B121" s="78" t="s">
        <v>17</v>
      </c>
      <c r="C121" s="28"/>
      <c r="D121" s="20">
        <v>6500</v>
      </c>
      <c r="E121" s="25"/>
      <c r="F121" s="25"/>
      <c r="G121" s="21"/>
    </row>
    <row r="122" spans="1:7" s="33" customFormat="1" ht="30" x14ac:dyDescent="0.25">
      <c r="A122" s="3">
        <v>1</v>
      </c>
      <c r="B122" s="74" t="s">
        <v>24</v>
      </c>
      <c r="C122" s="28"/>
      <c r="D122" s="20">
        <v>120</v>
      </c>
      <c r="E122" s="25"/>
      <c r="F122" s="25"/>
      <c r="G122" s="21"/>
    </row>
    <row r="123" spans="1:7" s="33" customFormat="1" x14ac:dyDescent="0.25">
      <c r="A123" s="3">
        <v>1</v>
      </c>
      <c r="B123" s="78" t="s">
        <v>26</v>
      </c>
      <c r="C123" s="28"/>
      <c r="D123" s="20">
        <v>900</v>
      </c>
      <c r="E123" s="25"/>
      <c r="F123" s="25"/>
      <c r="G123" s="21"/>
    </row>
    <row r="124" spans="1:7" s="33" customFormat="1" x14ac:dyDescent="0.25">
      <c r="A124" s="3">
        <v>1</v>
      </c>
      <c r="B124" s="78" t="s">
        <v>50</v>
      </c>
      <c r="C124" s="28"/>
      <c r="D124" s="20">
        <v>150</v>
      </c>
      <c r="E124" s="25"/>
      <c r="F124" s="25"/>
      <c r="G124" s="21"/>
    </row>
    <row r="125" spans="1:7" s="33" customFormat="1" x14ac:dyDescent="0.25">
      <c r="A125" s="3">
        <v>1</v>
      </c>
      <c r="B125" s="79" t="s">
        <v>7</v>
      </c>
      <c r="C125" s="28"/>
      <c r="D125" s="29"/>
      <c r="E125" s="25"/>
      <c r="F125" s="25"/>
      <c r="G125" s="21"/>
    </row>
    <row r="126" spans="1:7" s="33" customFormat="1" ht="15.75" x14ac:dyDescent="0.25">
      <c r="A126" s="3">
        <v>1</v>
      </c>
      <c r="B126" s="47" t="s">
        <v>69</v>
      </c>
      <c r="C126" s="28"/>
      <c r="D126" s="29"/>
      <c r="E126" s="25"/>
      <c r="F126" s="25"/>
      <c r="G126" s="21"/>
    </row>
    <row r="127" spans="1:7" s="33" customFormat="1" x14ac:dyDescent="0.25">
      <c r="A127" s="3">
        <v>1</v>
      </c>
      <c r="B127" s="48" t="s">
        <v>41</v>
      </c>
      <c r="C127" s="46">
        <v>340</v>
      </c>
      <c r="D127" s="20">
        <v>100</v>
      </c>
      <c r="E127" s="49">
        <v>8.5</v>
      </c>
      <c r="F127" s="25">
        <f>ROUND(G127/C127,0)</f>
        <v>3</v>
      </c>
      <c r="G127" s="21">
        <f>ROUND(D127*E127,0)</f>
        <v>850</v>
      </c>
    </row>
    <row r="128" spans="1:7" s="33" customFormat="1" x14ac:dyDescent="0.25">
      <c r="A128" s="3">
        <v>1</v>
      </c>
      <c r="B128" s="48" t="s">
        <v>48</v>
      </c>
      <c r="C128" s="46">
        <v>340</v>
      </c>
      <c r="D128" s="20"/>
      <c r="E128" s="49">
        <v>8.5</v>
      </c>
      <c r="F128" s="25">
        <f t="shared" ref="F128:F129" si="13">ROUND(G128/C128,0)</f>
        <v>0</v>
      </c>
      <c r="G128" s="21">
        <f t="shared" ref="G128:G129" si="14">ROUND(D128*E128,0)</f>
        <v>0</v>
      </c>
    </row>
    <row r="129" spans="1:14" s="33" customFormat="1" x14ac:dyDescent="0.25">
      <c r="A129" s="3">
        <v>1</v>
      </c>
      <c r="B129" s="48" t="s">
        <v>11</v>
      </c>
      <c r="C129" s="46">
        <v>340</v>
      </c>
      <c r="D129" s="20">
        <v>100</v>
      </c>
      <c r="E129" s="49">
        <v>8.5</v>
      </c>
      <c r="F129" s="25">
        <f t="shared" si="13"/>
        <v>3</v>
      </c>
      <c r="G129" s="21">
        <f t="shared" si="14"/>
        <v>850</v>
      </c>
    </row>
    <row r="130" spans="1:14" s="33" customFormat="1" x14ac:dyDescent="0.25">
      <c r="A130" s="3">
        <v>1</v>
      </c>
      <c r="B130" s="58" t="s">
        <v>9</v>
      </c>
      <c r="C130" s="28"/>
      <c r="D130" s="60">
        <f>SUM(D127:D129)</f>
        <v>200</v>
      </c>
      <c r="E130" s="80">
        <f>E127</f>
        <v>8.5</v>
      </c>
      <c r="F130" s="81">
        <f t="shared" ref="F130:G130" si="15">SUM(F127:F129)</f>
        <v>6</v>
      </c>
      <c r="G130" s="61">
        <f t="shared" si="15"/>
        <v>1700</v>
      </c>
      <c r="H130" s="82"/>
      <c r="I130" s="82"/>
      <c r="J130" s="82"/>
      <c r="K130" s="82"/>
      <c r="L130" s="82"/>
    </row>
    <row r="131" spans="1:14" s="33" customFormat="1" ht="18" customHeight="1" thickBot="1" x14ac:dyDescent="0.3">
      <c r="A131" s="3">
        <v>1</v>
      </c>
      <c r="B131" s="62" t="s">
        <v>62</v>
      </c>
      <c r="C131" s="129"/>
      <c r="D131" s="116">
        <f t="shared" ref="D131" si="16">D130</f>
        <v>200</v>
      </c>
      <c r="E131" s="130">
        <f t="shared" ref="E131:G131" si="17">E130</f>
        <v>8.5</v>
      </c>
      <c r="F131" s="67">
        <f t="shared" si="17"/>
        <v>6</v>
      </c>
      <c r="G131" s="67">
        <f t="shared" si="17"/>
        <v>1700</v>
      </c>
      <c r="H131" s="82"/>
      <c r="I131" s="82"/>
      <c r="J131" s="82"/>
      <c r="K131" s="82"/>
      <c r="L131" s="82"/>
      <c r="M131" s="82"/>
      <c r="N131" s="82"/>
    </row>
    <row r="132" spans="1:14" s="85" customFormat="1" ht="15.75" thickBot="1" x14ac:dyDescent="0.3">
      <c r="A132" s="3">
        <v>1</v>
      </c>
      <c r="B132" s="96" t="s">
        <v>10</v>
      </c>
      <c r="C132" s="69"/>
      <c r="D132" s="83"/>
      <c r="E132" s="131"/>
      <c r="F132" s="84"/>
      <c r="G132" s="132"/>
    </row>
    <row r="133" spans="1:14" s="82" customFormat="1" ht="16.5" customHeight="1" thickBot="1" x14ac:dyDescent="0.3">
      <c r="A133" s="3">
        <v>1</v>
      </c>
      <c r="B133" s="68" t="s">
        <v>10</v>
      </c>
      <c r="C133" s="69"/>
      <c r="D133" s="83"/>
      <c r="E133" s="84"/>
      <c r="F133" s="84"/>
      <c r="G133" s="84"/>
    </row>
    <row r="134" spans="1:14" ht="21.75" customHeight="1" x14ac:dyDescent="0.25">
      <c r="A134" s="3">
        <v>1</v>
      </c>
      <c r="B134" s="114" t="s">
        <v>79</v>
      </c>
      <c r="C134" s="23"/>
      <c r="D134" s="99"/>
      <c r="E134" s="119"/>
      <c r="F134" s="119"/>
      <c r="G134" s="119"/>
    </row>
    <row r="135" spans="1:14" ht="21.75" customHeight="1" x14ac:dyDescent="0.25">
      <c r="A135" s="3">
        <v>1</v>
      </c>
      <c r="B135" s="92" t="s">
        <v>6</v>
      </c>
      <c r="C135" s="23"/>
      <c r="D135" s="99"/>
      <c r="E135" s="119"/>
      <c r="F135" s="119"/>
      <c r="G135" s="119"/>
    </row>
    <row r="136" spans="1:14" ht="15" customHeight="1" x14ac:dyDescent="0.25">
      <c r="A136" s="3">
        <v>1</v>
      </c>
      <c r="B136" s="37" t="s">
        <v>65</v>
      </c>
      <c r="C136" s="23"/>
      <c r="D136" s="99"/>
      <c r="E136" s="119"/>
      <c r="F136" s="119"/>
      <c r="G136" s="119"/>
    </row>
    <row r="137" spans="1:14" ht="15" customHeight="1" x14ac:dyDescent="0.25">
      <c r="A137" s="3">
        <v>1</v>
      </c>
      <c r="B137" s="39" t="s">
        <v>63</v>
      </c>
      <c r="C137" s="23"/>
      <c r="D137" s="99"/>
      <c r="E137" s="119"/>
      <c r="F137" s="119"/>
      <c r="G137" s="119"/>
    </row>
    <row r="138" spans="1:14" ht="15" customHeight="1" x14ac:dyDescent="0.25">
      <c r="A138" s="3">
        <v>1</v>
      </c>
      <c r="B138" s="39" t="s">
        <v>64</v>
      </c>
      <c r="C138" s="23"/>
      <c r="D138" s="99"/>
      <c r="E138" s="119"/>
      <c r="F138" s="119"/>
      <c r="G138" s="119"/>
    </row>
    <row r="139" spans="1:14" ht="15" customHeight="1" x14ac:dyDescent="0.25">
      <c r="A139" s="3">
        <v>1</v>
      </c>
      <c r="B139" s="88" t="s">
        <v>74</v>
      </c>
      <c r="C139" s="23"/>
      <c r="D139" s="99"/>
      <c r="E139" s="119"/>
      <c r="F139" s="119"/>
      <c r="G139" s="119"/>
    </row>
    <row r="140" spans="1:14" ht="15" customHeight="1" x14ac:dyDescent="0.25">
      <c r="A140" s="3">
        <v>1</v>
      </c>
      <c r="B140" s="94" t="s">
        <v>66</v>
      </c>
      <c r="C140" s="23"/>
      <c r="D140" s="193">
        <f>SUM(D141:D143)</f>
        <v>28200</v>
      </c>
      <c r="E140" s="119"/>
      <c r="F140" s="119"/>
      <c r="G140" s="119"/>
    </row>
    <row r="141" spans="1:14" s="126" customFormat="1" x14ac:dyDescent="0.25">
      <c r="A141" s="3">
        <v>1</v>
      </c>
      <c r="B141" s="57" t="s">
        <v>38</v>
      </c>
      <c r="C141" s="123"/>
      <c r="D141" s="124">
        <v>12500</v>
      </c>
      <c r="E141" s="125"/>
      <c r="F141" s="125"/>
      <c r="G141" s="125"/>
    </row>
    <row r="142" spans="1:14" s="126" customFormat="1" ht="30" customHeight="1" x14ac:dyDescent="0.25">
      <c r="A142" s="3">
        <v>1</v>
      </c>
      <c r="B142" s="127" t="s">
        <v>111</v>
      </c>
      <c r="C142" s="123"/>
      <c r="D142" s="124">
        <v>14400</v>
      </c>
      <c r="E142" s="125"/>
      <c r="F142" s="125"/>
      <c r="G142" s="125"/>
    </row>
    <row r="143" spans="1:14" s="126" customFormat="1" x14ac:dyDescent="0.25">
      <c r="A143" s="3">
        <v>1</v>
      </c>
      <c r="B143" s="57" t="s">
        <v>120</v>
      </c>
      <c r="C143" s="123"/>
      <c r="D143" s="124">
        <v>1300</v>
      </c>
      <c r="E143" s="125"/>
      <c r="F143" s="125"/>
      <c r="G143" s="125"/>
    </row>
    <row r="144" spans="1:14" s="126" customFormat="1" x14ac:dyDescent="0.25">
      <c r="A144" s="3"/>
      <c r="B144" s="79" t="s">
        <v>7</v>
      </c>
      <c r="C144" s="197"/>
      <c r="D144" s="198"/>
      <c r="E144" s="199"/>
      <c r="F144" s="199"/>
      <c r="G144" s="125"/>
    </row>
    <row r="145" spans="1:7" s="126" customFormat="1" x14ac:dyDescent="0.25">
      <c r="A145" s="3"/>
      <c r="B145" s="91" t="s">
        <v>18</v>
      </c>
      <c r="C145" s="123"/>
      <c r="D145" s="124"/>
      <c r="E145" s="200"/>
      <c r="F145" s="125"/>
      <c r="G145" s="199"/>
    </row>
    <row r="146" spans="1:7" s="126" customFormat="1" x14ac:dyDescent="0.25">
      <c r="A146" s="3"/>
      <c r="B146" s="164" t="s">
        <v>137</v>
      </c>
      <c r="C146" s="121">
        <v>240</v>
      </c>
      <c r="D146" s="20">
        <v>140</v>
      </c>
      <c r="E146" s="122">
        <v>15.1</v>
      </c>
      <c r="F146" s="25">
        <f>ROUND(G146/C146,0)</f>
        <v>9</v>
      </c>
      <c r="G146" s="90">
        <f>ROUND(D146*E146,0)</f>
        <v>2114</v>
      </c>
    </row>
    <row r="147" spans="1:7" s="126" customFormat="1" x14ac:dyDescent="0.25">
      <c r="A147" s="3"/>
      <c r="B147" s="58" t="s">
        <v>70</v>
      </c>
      <c r="C147" s="23"/>
      <c r="D147" s="100">
        <f>D146</f>
        <v>140</v>
      </c>
      <c r="E147" s="120">
        <f>G147/D147</f>
        <v>15.1</v>
      </c>
      <c r="F147" s="101">
        <f t="shared" ref="F147:G147" si="18">F146</f>
        <v>9</v>
      </c>
      <c r="G147" s="101">
        <f t="shared" si="18"/>
        <v>2114</v>
      </c>
    </row>
    <row r="148" spans="1:7" s="126" customFormat="1" ht="15.75" thickBot="1" x14ac:dyDescent="0.3">
      <c r="A148" s="3"/>
      <c r="B148" s="196"/>
      <c r="C148" s="197"/>
      <c r="D148" s="202"/>
      <c r="E148" s="199"/>
      <c r="F148" s="199"/>
      <c r="G148" s="201"/>
    </row>
    <row r="149" spans="1:7" ht="16.5" customHeight="1" thickBot="1" x14ac:dyDescent="0.3">
      <c r="A149" s="3">
        <v>1</v>
      </c>
      <c r="B149" s="68"/>
      <c r="C149" s="69"/>
      <c r="D149" s="128"/>
      <c r="E149" s="70"/>
      <c r="F149" s="70"/>
      <c r="G149" s="70"/>
    </row>
  </sheetData>
  <sheetProtection selectLockedCells="1" selectUnlockedCells="1"/>
  <autoFilter ref="B8:N149"/>
  <mergeCells count="8">
    <mergeCell ref="F1:G1"/>
    <mergeCell ref="E2:G2"/>
    <mergeCell ref="B3:G4"/>
    <mergeCell ref="D5:D7"/>
    <mergeCell ref="F5:F7"/>
    <mergeCell ref="G5:G7"/>
    <mergeCell ref="C5:C7"/>
    <mergeCell ref="E5:E7"/>
  </mergeCells>
  <pageMargins left="0.39370078740157483" right="0" top="0.31496062992125984" bottom="0.19685039370078741" header="0" footer="0"/>
  <pageSetup paperSize="9" scale="80" orientation="portrait" r:id="rId1"/>
  <headerFooter differentFirst="1" scaleWithDoc="0">
    <oddHeader>&amp;C&amp;P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zoomScale="90" zoomScaleNormal="90" zoomScaleSheetLayoutView="70" workbookViewId="0">
      <pane xSplit="2" ySplit="7" topLeftCell="C8" activePane="bottomRight" state="frozen"/>
      <selection activeCell="A29" sqref="A29"/>
      <selection pane="topRight" activeCell="A29" sqref="A29"/>
      <selection pane="bottomLeft" activeCell="A29" sqref="A29"/>
      <selection pane="bottomRight" activeCell="A29" sqref="A29"/>
    </sheetView>
  </sheetViews>
  <sheetFormatPr defaultColWidth="9.140625" defaultRowHeight="15" x14ac:dyDescent="0.25"/>
  <cols>
    <col min="1" max="1" width="3" style="2" hidden="1" customWidth="1"/>
    <col min="2" max="2" width="47.85546875" style="166" customWidth="1"/>
    <col min="3" max="3" width="11.140625" style="166" customWidth="1"/>
    <col min="4" max="4" width="13.85546875" style="166" customWidth="1"/>
    <col min="5" max="5" width="13.5703125" style="2" customWidth="1"/>
    <col min="6" max="6" width="13" style="2" bestFit="1" customWidth="1"/>
    <col min="7" max="7" width="12.140625" style="2" customWidth="1"/>
    <col min="8" max="8" width="13" style="138" customWidth="1"/>
    <col min="9" max="16384" width="9.140625" style="2"/>
  </cols>
  <sheetData>
    <row r="1" spans="1:9" s="133" customFormat="1" ht="126" hidden="1" x14ac:dyDescent="0.25">
      <c r="B1" s="134"/>
      <c r="C1" s="135"/>
      <c r="D1" s="135"/>
      <c r="F1" s="136" t="s">
        <v>121</v>
      </c>
      <c r="H1" s="137"/>
    </row>
    <row r="2" spans="1:9" s="133" customFormat="1" ht="14.25" customHeight="1" x14ac:dyDescent="0.25">
      <c r="B2" s="228" t="s">
        <v>126</v>
      </c>
      <c r="C2" s="229"/>
      <c r="D2" s="229"/>
      <c r="E2" s="229"/>
      <c r="F2" s="229"/>
      <c r="G2" s="229"/>
      <c r="H2" s="137"/>
    </row>
    <row r="3" spans="1:9" ht="27" customHeight="1" thickBot="1" x14ac:dyDescent="0.3">
      <c r="B3" s="230"/>
      <c r="C3" s="230"/>
      <c r="D3" s="230"/>
      <c r="E3" s="230"/>
      <c r="F3" s="230"/>
      <c r="G3" s="230"/>
    </row>
    <row r="4" spans="1:9" ht="34.5" customHeight="1" x14ac:dyDescent="0.3">
      <c r="B4" s="7" t="s">
        <v>80</v>
      </c>
      <c r="C4" s="219" t="s">
        <v>1</v>
      </c>
      <c r="D4" s="231" t="s">
        <v>115</v>
      </c>
      <c r="E4" s="225" t="s">
        <v>0</v>
      </c>
      <c r="F4" s="219" t="s">
        <v>2</v>
      </c>
      <c r="G4" s="222" t="s">
        <v>83</v>
      </c>
    </row>
    <row r="5" spans="1:9" ht="15.75" customHeight="1" x14ac:dyDescent="0.3">
      <c r="B5" s="8"/>
      <c r="C5" s="220"/>
      <c r="D5" s="232"/>
      <c r="E5" s="226"/>
      <c r="F5" s="220"/>
      <c r="G5" s="223"/>
    </row>
    <row r="6" spans="1:9" ht="24" customHeight="1" thickBot="1" x14ac:dyDescent="0.3">
      <c r="B6" s="9" t="s">
        <v>3</v>
      </c>
      <c r="C6" s="221"/>
      <c r="D6" s="233"/>
      <c r="E6" s="227"/>
      <c r="F6" s="221"/>
      <c r="G6" s="224"/>
      <c r="H6" s="139"/>
      <c r="I6" s="4"/>
    </row>
    <row r="7" spans="1:9" s="3" customFormat="1" ht="15.75" thickBot="1" x14ac:dyDescent="0.3">
      <c r="B7" s="11">
        <v>1</v>
      </c>
      <c r="C7" s="12">
        <v>2</v>
      </c>
      <c r="D7" s="12">
        <v>3</v>
      </c>
      <c r="E7" s="14">
        <v>4</v>
      </c>
      <c r="F7" s="14">
        <v>5</v>
      </c>
      <c r="G7" s="14">
        <v>6</v>
      </c>
      <c r="H7" s="140"/>
    </row>
    <row r="8" spans="1:9" ht="24.75" customHeight="1" x14ac:dyDescent="0.25">
      <c r="A8" s="141">
        <v>1</v>
      </c>
      <c r="B8" s="155" t="s">
        <v>71</v>
      </c>
      <c r="C8" s="154"/>
      <c r="D8" s="25"/>
      <c r="E8" s="25"/>
      <c r="F8" s="25"/>
      <c r="G8" s="25"/>
    </row>
    <row r="9" spans="1:9" x14ac:dyDescent="0.25">
      <c r="A9" s="141">
        <v>1</v>
      </c>
      <c r="B9" s="144" t="s">
        <v>4</v>
      </c>
      <c r="C9" s="143"/>
      <c r="D9" s="25"/>
      <c r="E9" s="25"/>
      <c r="F9" s="25"/>
      <c r="G9" s="25"/>
    </row>
    <row r="10" spans="1:9" x14ac:dyDescent="0.25">
      <c r="A10" s="141">
        <v>1</v>
      </c>
      <c r="B10" s="117" t="s">
        <v>31</v>
      </c>
      <c r="C10" s="143">
        <v>320</v>
      </c>
      <c r="D10" s="25">
        <v>2145</v>
      </c>
      <c r="E10" s="118">
        <v>10.5</v>
      </c>
      <c r="F10" s="25">
        <f>ROUND(G10/C10,0)</f>
        <v>70</v>
      </c>
      <c r="G10" s="25">
        <f>ROUND(D10*E10,0)</f>
        <v>22523</v>
      </c>
    </row>
    <row r="11" spans="1:9" x14ac:dyDescent="0.25">
      <c r="A11" s="141">
        <v>1</v>
      </c>
      <c r="B11" s="111" t="s">
        <v>5</v>
      </c>
      <c r="C11" s="143">
        <v>320</v>
      </c>
      <c r="D11" s="31">
        <f>D10</f>
        <v>2145</v>
      </c>
      <c r="E11" s="30">
        <f>G11/D11</f>
        <v>10.5002331002331</v>
      </c>
      <c r="F11" s="31">
        <f>F10</f>
        <v>70</v>
      </c>
      <c r="G11" s="31">
        <f>G10</f>
        <v>22523</v>
      </c>
    </row>
    <row r="12" spans="1:9" s="103" customFormat="1" ht="18.75" customHeight="1" x14ac:dyDescent="0.25">
      <c r="A12" s="141">
        <v>1</v>
      </c>
      <c r="B12" s="35" t="s">
        <v>84</v>
      </c>
      <c r="C12" s="35"/>
      <c r="D12" s="150"/>
      <c r="E12" s="102"/>
      <c r="F12" s="102"/>
      <c r="G12" s="102"/>
      <c r="H12" s="151"/>
    </row>
    <row r="13" spans="1:9" s="103" customFormat="1" x14ac:dyDescent="0.25">
      <c r="A13" s="141">
        <v>1</v>
      </c>
      <c r="B13" s="37" t="s">
        <v>124</v>
      </c>
      <c r="C13" s="104"/>
      <c r="D13" s="102">
        <f>SUM(D14,D15,D16,D17)</f>
        <v>9642</v>
      </c>
      <c r="E13" s="102"/>
      <c r="F13" s="102"/>
      <c r="G13" s="102"/>
      <c r="H13" s="151"/>
    </row>
    <row r="14" spans="1:9" s="103" customFormat="1" x14ac:dyDescent="0.25">
      <c r="A14" s="141">
        <v>1</v>
      </c>
      <c r="B14" s="105" t="s">
        <v>85</v>
      </c>
      <c r="C14" s="104"/>
      <c r="D14" s="102"/>
      <c r="E14" s="102"/>
      <c r="F14" s="102"/>
      <c r="G14" s="102"/>
      <c r="H14" s="151"/>
    </row>
    <row r="15" spans="1:9" s="103" customFormat="1" ht="17.25" customHeight="1" x14ac:dyDescent="0.25">
      <c r="A15" s="141">
        <v>1</v>
      </c>
      <c r="B15" s="105" t="s">
        <v>86</v>
      </c>
      <c r="C15" s="104"/>
      <c r="D15" s="25">
        <v>936</v>
      </c>
      <c r="E15" s="102"/>
      <c r="F15" s="102"/>
      <c r="G15" s="102"/>
      <c r="H15" s="151"/>
    </row>
    <row r="16" spans="1:9" s="103" customFormat="1" ht="30" x14ac:dyDescent="0.25">
      <c r="A16" s="141">
        <v>1</v>
      </c>
      <c r="B16" s="105" t="s">
        <v>87</v>
      </c>
      <c r="C16" s="104"/>
      <c r="D16" s="25">
        <v>706</v>
      </c>
      <c r="E16" s="102"/>
      <c r="F16" s="102"/>
      <c r="G16" s="102"/>
      <c r="H16" s="151"/>
    </row>
    <row r="17" spans="1:8" s="103" customFormat="1" x14ac:dyDescent="0.25">
      <c r="A17" s="141">
        <v>1</v>
      </c>
      <c r="B17" s="37" t="s">
        <v>88</v>
      </c>
      <c r="C17" s="104"/>
      <c r="D17" s="25">
        <v>8000</v>
      </c>
      <c r="E17" s="102"/>
      <c r="F17" s="102"/>
      <c r="G17" s="102"/>
      <c r="H17" s="151"/>
    </row>
    <row r="18" spans="1:8" s="103" customFormat="1" x14ac:dyDescent="0.25">
      <c r="A18" s="141">
        <v>1</v>
      </c>
      <c r="B18" s="37"/>
      <c r="C18" s="104"/>
      <c r="D18" s="25"/>
      <c r="E18" s="152"/>
      <c r="F18" s="152"/>
      <c r="G18" s="152"/>
      <c r="H18" s="151"/>
    </row>
    <row r="19" spans="1:8" x14ac:dyDescent="0.25">
      <c r="A19" s="141">
        <v>1</v>
      </c>
      <c r="B19" s="39" t="s">
        <v>63</v>
      </c>
      <c r="C19" s="36"/>
      <c r="D19" s="25">
        <v>50000</v>
      </c>
      <c r="E19" s="25"/>
      <c r="F19" s="25"/>
      <c r="G19" s="25"/>
    </row>
    <row r="20" spans="1:8" s="103" customFormat="1" x14ac:dyDescent="0.25">
      <c r="A20" s="141">
        <v>1</v>
      </c>
      <c r="B20" s="93" t="s">
        <v>73</v>
      </c>
      <c r="C20" s="106"/>
      <c r="D20" s="25"/>
      <c r="E20" s="102"/>
      <c r="F20" s="102"/>
      <c r="G20" s="102"/>
      <c r="H20" s="151"/>
    </row>
    <row r="21" spans="1:8" s="103" customFormat="1" ht="15.75" customHeight="1" x14ac:dyDescent="0.25">
      <c r="A21" s="141">
        <v>1</v>
      </c>
      <c r="B21" s="107" t="s">
        <v>89</v>
      </c>
      <c r="C21" s="108"/>
      <c r="D21" s="104">
        <f>D13+ROUND(D19*3.2,0)</f>
        <v>169642</v>
      </c>
      <c r="E21" s="109"/>
      <c r="F21" s="109"/>
      <c r="G21" s="113"/>
      <c r="H21" s="151"/>
    </row>
    <row r="22" spans="1:8" s="103" customFormat="1" ht="15.75" customHeight="1" x14ac:dyDescent="0.25">
      <c r="A22" s="141">
        <v>1</v>
      </c>
      <c r="B22" s="35" t="s">
        <v>76</v>
      </c>
      <c r="C22" s="36"/>
      <c r="D22" s="25"/>
      <c r="E22" s="109"/>
      <c r="F22" s="109"/>
      <c r="G22" s="113"/>
      <c r="H22" s="151"/>
    </row>
    <row r="23" spans="1:8" s="103" customFormat="1" ht="15.75" customHeight="1" x14ac:dyDescent="0.25">
      <c r="A23" s="141">
        <v>1</v>
      </c>
      <c r="B23" s="37" t="s">
        <v>65</v>
      </c>
      <c r="C23" s="36"/>
      <c r="D23" s="25">
        <f>SUM(D24,D25,D32,D38,D39,D40)</f>
        <v>102182</v>
      </c>
      <c r="E23" s="109"/>
      <c r="F23" s="109"/>
      <c r="G23" s="113"/>
      <c r="H23" s="151"/>
    </row>
    <row r="24" spans="1:8" s="103" customFormat="1" ht="15.75" customHeight="1" x14ac:dyDescent="0.25">
      <c r="A24" s="141">
        <v>1</v>
      </c>
      <c r="B24" s="37" t="s">
        <v>85</v>
      </c>
      <c r="C24" s="36"/>
      <c r="D24" s="25"/>
      <c r="E24" s="109"/>
      <c r="F24" s="109"/>
      <c r="G24" s="113"/>
      <c r="H24" s="151"/>
    </row>
    <row r="25" spans="1:8" s="103" customFormat="1" ht="15.75" customHeight="1" x14ac:dyDescent="0.25">
      <c r="A25" s="141">
        <v>1</v>
      </c>
      <c r="B25" s="105" t="s">
        <v>90</v>
      </c>
      <c r="C25" s="36"/>
      <c r="D25" s="25">
        <f>D26+D27+D28+D30</f>
        <v>2917</v>
      </c>
      <c r="E25" s="109"/>
      <c r="F25" s="109"/>
      <c r="G25" s="113"/>
      <c r="H25" s="151"/>
    </row>
    <row r="26" spans="1:8" s="103" customFormat="1" ht="19.5" customHeight="1" x14ac:dyDescent="0.25">
      <c r="A26" s="141">
        <v>1</v>
      </c>
      <c r="B26" s="110" t="s">
        <v>91</v>
      </c>
      <c r="C26" s="36"/>
      <c r="D26" s="102"/>
      <c r="E26" s="109"/>
      <c r="F26" s="109"/>
      <c r="G26" s="113"/>
      <c r="H26" s="151"/>
    </row>
    <row r="27" spans="1:8" s="103" customFormat="1" ht="15.75" customHeight="1" x14ac:dyDescent="0.25">
      <c r="A27" s="141">
        <v>1</v>
      </c>
      <c r="B27" s="110" t="s">
        <v>92</v>
      </c>
      <c r="C27" s="36"/>
      <c r="D27" s="102"/>
      <c r="E27" s="109"/>
      <c r="F27" s="109"/>
      <c r="G27" s="113"/>
      <c r="H27" s="151"/>
    </row>
    <row r="28" spans="1:8" s="103" customFormat="1" ht="30.75" customHeight="1" x14ac:dyDescent="0.25">
      <c r="A28" s="141">
        <v>1</v>
      </c>
      <c r="B28" s="110" t="s">
        <v>93</v>
      </c>
      <c r="C28" s="36"/>
      <c r="D28" s="102">
        <v>2198</v>
      </c>
      <c r="E28" s="109"/>
      <c r="F28" s="109"/>
      <c r="G28" s="113"/>
      <c r="H28" s="151"/>
    </row>
    <row r="29" spans="1:8" s="103" customFormat="1" x14ac:dyDescent="0.25">
      <c r="A29" s="141">
        <v>1</v>
      </c>
      <c r="B29" s="110" t="s">
        <v>94</v>
      </c>
      <c r="C29" s="36"/>
      <c r="D29" s="102">
        <v>219</v>
      </c>
      <c r="E29" s="109"/>
      <c r="F29" s="109"/>
      <c r="G29" s="113"/>
      <c r="H29" s="151"/>
    </row>
    <row r="30" spans="1:8" s="103" customFormat="1" ht="30" x14ac:dyDescent="0.25">
      <c r="A30" s="141">
        <v>1</v>
      </c>
      <c r="B30" s="110" t="s">
        <v>95</v>
      </c>
      <c r="C30" s="36"/>
      <c r="D30" s="102">
        <v>719</v>
      </c>
      <c r="E30" s="109"/>
      <c r="F30" s="109"/>
      <c r="G30" s="113"/>
      <c r="H30" s="151"/>
    </row>
    <row r="31" spans="1:8" s="103" customFormat="1" x14ac:dyDescent="0.25">
      <c r="A31" s="141">
        <v>1</v>
      </c>
      <c r="B31" s="110" t="s">
        <v>94</v>
      </c>
      <c r="C31" s="36"/>
      <c r="D31" s="152">
        <v>110</v>
      </c>
      <c r="E31" s="109"/>
      <c r="F31" s="109"/>
      <c r="G31" s="113"/>
      <c r="H31" s="151"/>
    </row>
    <row r="32" spans="1:8" s="103" customFormat="1" ht="30" customHeight="1" x14ac:dyDescent="0.25">
      <c r="A32" s="141">
        <v>1</v>
      </c>
      <c r="B32" s="105" t="s">
        <v>96</v>
      </c>
      <c r="C32" s="36"/>
      <c r="D32" s="25">
        <f>SUM(D33,D34,D36)</f>
        <v>99265</v>
      </c>
      <c r="E32" s="109"/>
      <c r="F32" s="109"/>
      <c r="G32" s="113"/>
      <c r="H32" s="151"/>
    </row>
    <row r="33" spans="1:8" s="103" customFormat="1" ht="30" x14ac:dyDescent="0.25">
      <c r="A33" s="141">
        <v>1</v>
      </c>
      <c r="B33" s="110" t="s">
        <v>97</v>
      </c>
      <c r="C33" s="36"/>
      <c r="D33" s="25"/>
      <c r="E33" s="109"/>
      <c r="F33" s="109"/>
      <c r="G33" s="113"/>
      <c r="H33" s="151"/>
    </row>
    <row r="34" spans="1:8" s="103" customFormat="1" ht="45" x14ac:dyDescent="0.25">
      <c r="A34" s="141">
        <v>1</v>
      </c>
      <c r="B34" s="110" t="s">
        <v>98</v>
      </c>
      <c r="C34" s="36"/>
      <c r="D34" s="90">
        <v>95095</v>
      </c>
      <c r="E34" s="109"/>
      <c r="F34" s="109"/>
      <c r="G34" s="113"/>
      <c r="H34" s="151"/>
    </row>
    <row r="35" spans="1:8" s="103" customFormat="1" x14ac:dyDescent="0.25">
      <c r="A35" s="141">
        <v>1</v>
      </c>
      <c r="B35" s="110" t="s">
        <v>94</v>
      </c>
      <c r="C35" s="36"/>
      <c r="D35" s="90">
        <v>23005</v>
      </c>
      <c r="E35" s="109"/>
      <c r="F35" s="109"/>
      <c r="G35" s="113"/>
      <c r="H35" s="151"/>
    </row>
    <row r="36" spans="1:8" s="103" customFormat="1" ht="45" x14ac:dyDescent="0.25">
      <c r="A36" s="141">
        <v>1</v>
      </c>
      <c r="B36" s="110" t="s">
        <v>99</v>
      </c>
      <c r="C36" s="36"/>
      <c r="D36" s="90">
        <v>4170</v>
      </c>
      <c r="E36" s="109"/>
      <c r="F36" s="109"/>
      <c r="G36" s="113"/>
      <c r="H36" s="151"/>
    </row>
    <row r="37" spans="1:8" s="103" customFormat="1" x14ac:dyDescent="0.25">
      <c r="A37" s="141">
        <v>1</v>
      </c>
      <c r="B37" s="110" t="s">
        <v>94</v>
      </c>
      <c r="C37" s="36"/>
      <c r="D37" s="90">
        <v>2800</v>
      </c>
      <c r="E37" s="109"/>
      <c r="F37" s="109"/>
      <c r="G37" s="113"/>
      <c r="H37" s="151"/>
    </row>
    <row r="38" spans="1:8" s="103" customFormat="1" ht="31.5" customHeight="1" x14ac:dyDescent="0.25">
      <c r="A38" s="141">
        <v>1</v>
      </c>
      <c r="B38" s="105" t="s">
        <v>100</v>
      </c>
      <c r="C38" s="36"/>
      <c r="D38" s="25"/>
      <c r="E38" s="109"/>
      <c r="F38" s="109"/>
      <c r="G38" s="113"/>
      <c r="H38" s="151"/>
    </row>
    <row r="39" spans="1:8" s="103" customFormat="1" ht="15.75" customHeight="1" x14ac:dyDescent="0.25">
      <c r="A39" s="141">
        <v>1</v>
      </c>
      <c r="B39" s="105" t="s">
        <v>101</v>
      </c>
      <c r="C39" s="36"/>
      <c r="D39" s="25"/>
      <c r="E39" s="109"/>
      <c r="F39" s="109"/>
      <c r="G39" s="113"/>
      <c r="H39" s="151"/>
    </row>
    <row r="40" spans="1:8" s="103" customFormat="1" ht="15.75" customHeight="1" x14ac:dyDescent="0.25">
      <c r="A40" s="141">
        <v>1</v>
      </c>
      <c r="B40" s="37" t="s">
        <v>102</v>
      </c>
      <c r="C40" s="36"/>
      <c r="D40" s="25"/>
      <c r="E40" s="109"/>
      <c r="F40" s="109"/>
      <c r="G40" s="113"/>
      <c r="H40" s="151"/>
    </row>
    <row r="41" spans="1:8" s="103" customFormat="1" x14ac:dyDescent="0.25">
      <c r="A41" s="141">
        <v>1</v>
      </c>
      <c r="B41" s="39" t="s">
        <v>63</v>
      </c>
      <c r="C41" s="104"/>
      <c r="D41" s="102"/>
      <c r="E41" s="109"/>
      <c r="F41" s="109"/>
      <c r="G41" s="113"/>
      <c r="H41" s="151"/>
    </row>
    <row r="42" spans="1:8" s="103" customFormat="1" x14ac:dyDescent="0.25">
      <c r="A42" s="141">
        <v>1</v>
      </c>
      <c r="B42" s="93" t="s">
        <v>73</v>
      </c>
      <c r="C42" s="104"/>
      <c r="D42" s="152"/>
      <c r="E42" s="109"/>
      <c r="F42" s="109"/>
      <c r="G42" s="113"/>
      <c r="H42" s="151"/>
    </row>
    <row r="43" spans="1:8" ht="30" x14ac:dyDescent="0.25">
      <c r="A43" s="141">
        <v>1</v>
      </c>
      <c r="B43" s="39" t="s">
        <v>64</v>
      </c>
      <c r="C43" s="36"/>
      <c r="D43" s="25">
        <f>17187-200</f>
        <v>16987</v>
      </c>
      <c r="E43" s="25"/>
      <c r="F43" s="25"/>
      <c r="G43" s="25"/>
    </row>
    <row r="44" spans="1:8" s="103" customFormat="1" ht="15.75" customHeight="1" x14ac:dyDescent="0.25">
      <c r="A44" s="141">
        <v>1</v>
      </c>
      <c r="B44" s="39" t="s">
        <v>103</v>
      </c>
      <c r="C44" s="36"/>
      <c r="D44" s="25"/>
      <c r="E44" s="109"/>
      <c r="F44" s="109"/>
      <c r="G44" s="113"/>
      <c r="H44" s="151"/>
    </row>
    <row r="45" spans="1:8" s="103" customFormat="1" ht="45" x14ac:dyDescent="0.25">
      <c r="A45" s="141">
        <v>1</v>
      </c>
      <c r="B45" s="39" t="s">
        <v>128</v>
      </c>
      <c r="C45" s="36"/>
      <c r="D45" s="25">
        <v>200</v>
      </c>
      <c r="E45" s="109"/>
      <c r="F45" s="109"/>
      <c r="G45" s="113"/>
      <c r="H45" s="151"/>
    </row>
    <row r="46" spans="1:8" s="103" customFormat="1" x14ac:dyDescent="0.25">
      <c r="A46" s="141">
        <v>1</v>
      </c>
      <c r="B46" s="111" t="s">
        <v>75</v>
      </c>
      <c r="C46" s="36"/>
      <c r="D46" s="31">
        <f>D23+ROUND(D41*3.2,0)+D43+D45</f>
        <v>119369</v>
      </c>
      <c r="E46" s="109"/>
      <c r="F46" s="109"/>
      <c r="G46" s="113"/>
      <c r="H46" s="151"/>
    </row>
    <row r="47" spans="1:8" s="103" customFormat="1" x14ac:dyDescent="0.25">
      <c r="A47" s="141">
        <v>1</v>
      </c>
      <c r="B47" s="112" t="s">
        <v>74</v>
      </c>
      <c r="C47" s="36"/>
      <c r="D47" s="31">
        <f>SUM(D21,D46)</f>
        <v>289011</v>
      </c>
      <c r="E47" s="109"/>
      <c r="F47" s="109"/>
      <c r="G47" s="113"/>
      <c r="H47" s="151"/>
    </row>
    <row r="48" spans="1:8" x14ac:dyDescent="0.25">
      <c r="A48" s="141">
        <v>1</v>
      </c>
      <c r="B48" s="79" t="s">
        <v>7</v>
      </c>
      <c r="C48" s="36"/>
      <c r="D48" s="25"/>
      <c r="E48" s="25"/>
      <c r="F48" s="25"/>
      <c r="G48" s="25"/>
    </row>
    <row r="49" spans="1:8" x14ac:dyDescent="0.25">
      <c r="A49" s="141">
        <v>1</v>
      </c>
      <c r="B49" s="159" t="s">
        <v>69</v>
      </c>
      <c r="C49" s="36"/>
      <c r="D49" s="25"/>
      <c r="E49" s="25"/>
      <c r="F49" s="25"/>
      <c r="G49" s="25"/>
    </row>
    <row r="50" spans="1:8" x14ac:dyDescent="0.25">
      <c r="A50" s="141">
        <v>1</v>
      </c>
      <c r="B50" s="145" t="s">
        <v>31</v>
      </c>
      <c r="C50" s="143">
        <v>300</v>
      </c>
      <c r="D50" s="25"/>
      <c r="E50" s="118">
        <v>9</v>
      </c>
      <c r="F50" s="25">
        <f>ROUND(G50/C50,0)</f>
        <v>0</v>
      </c>
      <c r="G50" s="25">
        <f>ROUND(D50*E50,0)</f>
        <v>0</v>
      </c>
    </row>
    <row r="51" spans="1:8" x14ac:dyDescent="0.25">
      <c r="A51" s="141">
        <v>1</v>
      </c>
      <c r="B51" s="153" t="s">
        <v>9</v>
      </c>
      <c r="C51" s="36"/>
      <c r="D51" s="31">
        <f>D50</f>
        <v>0</v>
      </c>
      <c r="E51" s="30" t="e">
        <f>G51/D51</f>
        <v>#DIV/0!</v>
      </c>
      <c r="F51" s="31">
        <f>F50</f>
        <v>0</v>
      </c>
      <c r="G51" s="31">
        <f>G50</f>
        <v>0</v>
      </c>
    </row>
    <row r="52" spans="1:8" x14ac:dyDescent="0.25">
      <c r="A52" s="141">
        <v>1</v>
      </c>
      <c r="B52" s="91" t="s">
        <v>18</v>
      </c>
      <c r="C52" s="36"/>
      <c r="D52" s="31"/>
      <c r="E52" s="30"/>
      <c r="F52" s="31"/>
      <c r="G52" s="31"/>
    </row>
    <row r="53" spans="1:8" s="141" customFormat="1" x14ac:dyDescent="0.25">
      <c r="A53" s="141">
        <v>1</v>
      </c>
      <c r="B53" s="145" t="s">
        <v>22</v>
      </c>
      <c r="C53" s="143">
        <v>240</v>
      </c>
      <c r="D53" s="25">
        <v>323</v>
      </c>
      <c r="E53" s="118">
        <v>8</v>
      </c>
      <c r="F53" s="25">
        <f>ROUND(G53/C53,0)</f>
        <v>11</v>
      </c>
      <c r="G53" s="25">
        <f>ROUND(D53*E53,0)</f>
        <v>2584</v>
      </c>
      <c r="H53" s="142"/>
    </row>
    <row r="54" spans="1:8" s="141" customFormat="1" x14ac:dyDescent="0.25">
      <c r="A54" s="141">
        <v>1</v>
      </c>
      <c r="B54" s="161" t="s">
        <v>40</v>
      </c>
      <c r="C54" s="143">
        <v>240</v>
      </c>
      <c r="D54" s="25">
        <v>795</v>
      </c>
      <c r="E54" s="118">
        <v>8</v>
      </c>
      <c r="F54" s="25">
        <f>ROUND(G54/C54,0)</f>
        <v>27</v>
      </c>
      <c r="G54" s="25">
        <f>ROUND(D54*E54,0)</f>
        <v>6360</v>
      </c>
      <c r="H54" s="142"/>
    </row>
    <row r="55" spans="1:8" s="141" customFormat="1" x14ac:dyDescent="0.25">
      <c r="A55" s="141">
        <v>1</v>
      </c>
      <c r="B55" s="157" t="s">
        <v>70</v>
      </c>
      <c r="C55" s="143"/>
      <c r="D55" s="81">
        <f>SUM(D53:D54)</f>
        <v>1118</v>
      </c>
      <c r="E55" s="158">
        <f t="shared" ref="E55" si="0">E53</f>
        <v>8</v>
      </c>
      <c r="F55" s="81">
        <f t="shared" ref="F55:G55" si="1">SUM(F53:F54)</f>
        <v>38</v>
      </c>
      <c r="G55" s="81">
        <f t="shared" si="1"/>
        <v>8944</v>
      </c>
      <c r="H55" s="142"/>
    </row>
    <row r="56" spans="1:8" ht="21.75" customHeight="1" x14ac:dyDescent="0.25">
      <c r="A56" s="141">
        <v>1</v>
      </c>
      <c r="B56" s="62" t="s">
        <v>62</v>
      </c>
      <c r="C56" s="36"/>
      <c r="D56" s="31">
        <f>D51+D55</f>
        <v>1118</v>
      </c>
      <c r="E56" s="30">
        <f>G56/D56</f>
        <v>8</v>
      </c>
      <c r="F56" s="31">
        <f>F51+F55</f>
        <v>38</v>
      </c>
      <c r="G56" s="31">
        <f>G51+G55</f>
        <v>8944</v>
      </c>
    </row>
    <row r="57" spans="1:8" s="141" customFormat="1" ht="16.5" customHeight="1" thickBot="1" x14ac:dyDescent="0.25">
      <c r="A57" s="141">
        <v>1</v>
      </c>
      <c r="B57" s="160" t="s">
        <v>10</v>
      </c>
      <c r="C57" s="147"/>
      <c r="D57" s="148"/>
      <c r="E57" s="148"/>
      <c r="F57" s="148"/>
      <c r="G57" s="148"/>
      <c r="H57" s="142"/>
    </row>
  </sheetData>
  <autoFilter ref="A7:H57"/>
  <mergeCells count="6">
    <mergeCell ref="B2:G3"/>
    <mergeCell ref="C4:C6"/>
    <mergeCell ref="E4:E6"/>
    <mergeCell ref="F4:F6"/>
    <mergeCell ref="D4:D6"/>
    <mergeCell ref="G4:G6"/>
  </mergeCells>
  <pageMargins left="0.6692913385826772" right="0" top="0.74803149606299213" bottom="0.19685039370078741" header="0" footer="0"/>
  <pageSetup paperSize="9" scale="8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72"/>
  <sheetViews>
    <sheetView topLeftCell="B1" zoomScale="85" zoomScaleNormal="85" zoomScaleSheetLayoutView="100" workbookViewId="0">
      <pane ySplit="7" topLeftCell="A44" activePane="bottomLeft" state="frozen"/>
      <selection activeCell="A29" sqref="A29"/>
      <selection pane="bottomLeft" activeCell="E20" sqref="E20"/>
    </sheetView>
  </sheetViews>
  <sheetFormatPr defaultColWidth="15.7109375" defaultRowHeight="15" x14ac:dyDescent="0.25"/>
  <cols>
    <col min="1" max="1" width="3.85546875" style="3" hidden="1" customWidth="1"/>
    <col min="2" max="2" width="47.140625" style="3" customWidth="1"/>
    <col min="3" max="3" width="9.5703125" style="3" customWidth="1"/>
    <col min="4" max="4" width="12.85546875" style="3" customWidth="1"/>
    <col min="5" max="5" width="13.7109375" style="3" customWidth="1"/>
    <col min="6" max="6" width="10.140625" style="3" customWidth="1"/>
    <col min="7" max="7" width="11.5703125" style="3" customWidth="1"/>
    <col min="8" max="9" width="15.7109375" style="3"/>
    <col min="10" max="10" width="16.28515625" style="3" bestFit="1" customWidth="1"/>
    <col min="11" max="16384" width="15.7109375" style="3"/>
  </cols>
  <sheetData>
    <row r="1" spans="1:9" ht="9.75" customHeight="1" x14ac:dyDescent="0.25">
      <c r="F1" s="167"/>
    </row>
    <row r="2" spans="1:9" s="5" customFormat="1" ht="15" customHeight="1" x14ac:dyDescent="0.25">
      <c r="B2" s="228" t="s">
        <v>126</v>
      </c>
      <c r="C2" s="228"/>
      <c r="D2" s="228"/>
      <c r="E2" s="228"/>
      <c r="F2" s="228"/>
      <c r="G2" s="228"/>
    </row>
    <row r="3" spans="1:9" ht="15.75" thickBot="1" x14ac:dyDescent="0.3">
      <c r="B3" s="237"/>
      <c r="C3" s="237"/>
      <c r="D3" s="237"/>
      <c r="E3" s="237"/>
      <c r="F3" s="237"/>
      <c r="G3" s="237"/>
    </row>
    <row r="4" spans="1:9" ht="33.75" customHeight="1" x14ac:dyDescent="0.3">
      <c r="B4" s="7" t="s">
        <v>80</v>
      </c>
      <c r="C4" s="219" t="s">
        <v>1</v>
      </c>
      <c r="D4" s="231" t="s">
        <v>115</v>
      </c>
      <c r="E4" s="225" t="s">
        <v>0</v>
      </c>
      <c r="F4" s="219" t="s">
        <v>2</v>
      </c>
      <c r="G4" s="222" t="s">
        <v>83</v>
      </c>
    </row>
    <row r="5" spans="1:9" ht="19.5" customHeight="1" x14ac:dyDescent="0.3">
      <c r="B5" s="8"/>
      <c r="C5" s="220"/>
      <c r="D5" s="232"/>
      <c r="E5" s="226"/>
      <c r="F5" s="220"/>
      <c r="G5" s="223"/>
      <c r="H5" s="194"/>
    </row>
    <row r="6" spans="1:9" ht="21" customHeight="1" thickBot="1" x14ac:dyDescent="0.3">
      <c r="B6" s="9" t="s">
        <v>3</v>
      </c>
      <c r="C6" s="221"/>
      <c r="D6" s="233"/>
      <c r="E6" s="227"/>
      <c r="F6" s="221"/>
      <c r="G6" s="236"/>
      <c r="H6" s="234"/>
      <c r="I6" s="235"/>
    </row>
    <row r="7" spans="1:9" ht="15.75" thickBot="1" x14ac:dyDescent="0.3">
      <c r="B7" s="11">
        <v>1</v>
      </c>
      <c r="C7" s="12">
        <v>2</v>
      </c>
      <c r="D7" s="12">
        <v>3</v>
      </c>
      <c r="E7" s="14">
        <v>4</v>
      </c>
      <c r="F7" s="14">
        <v>5</v>
      </c>
      <c r="G7" s="14">
        <v>6</v>
      </c>
      <c r="H7" s="194"/>
    </row>
    <row r="8" spans="1:9" ht="21" customHeight="1" x14ac:dyDescent="0.25">
      <c r="A8" s="3">
        <v>1</v>
      </c>
      <c r="B8" s="173" t="s">
        <v>54</v>
      </c>
      <c r="C8" s="174"/>
      <c r="D8" s="149"/>
      <c r="E8" s="25"/>
      <c r="F8" s="25"/>
      <c r="G8" s="25"/>
    </row>
    <row r="9" spans="1:9" x14ac:dyDescent="0.25">
      <c r="A9" s="3">
        <v>1</v>
      </c>
      <c r="B9" s="18" t="s">
        <v>4</v>
      </c>
      <c r="C9" s="175"/>
      <c r="D9" s="25"/>
      <c r="E9" s="25"/>
      <c r="F9" s="25"/>
      <c r="G9" s="25"/>
    </row>
    <row r="10" spans="1:9" x14ac:dyDescent="0.25">
      <c r="A10" s="3">
        <v>1</v>
      </c>
      <c r="B10" s="22" t="s">
        <v>29</v>
      </c>
      <c r="C10" s="121">
        <v>340</v>
      </c>
      <c r="D10" s="208">
        <v>958</v>
      </c>
      <c r="E10" s="122">
        <v>10.5</v>
      </c>
      <c r="F10" s="25">
        <f>ROUND(G10/C10,0)</f>
        <v>30</v>
      </c>
      <c r="G10" s="25">
        <f>ROUND(D10*E10,0)</f>
        <v>10059</v>
      </c>
    </row>
    <row r="11" spans="1:9" x14ac:dyDescent="0.25">
      <c r="A11" s="3">
        <v>1</v>
      </c>
      <c r="B11" s="22" t="s">
        <v>32</v>
      </c>
      <c r="C11" s="121">
        <v>340</v>
      </c>
      <c r="D11" s="208">
        <v>312</v>
      </c>
      <c r="E11" s="122">
        <v>10.5</v>
      </c>
      <c r="F11" s="25">
        <f>ROUND(G11/C11,0)</f>
        <v>10</v>
      </c>
      <c r="G11" s="25">
        <f>ROUND(D11*E11,0)</f>
        <v>3276</v>
      </c>
    </row>
    <row r="12" spans="1:9" x14ac:dyDescent="0.25">
      <c r="A12" s="3">
        <v>1</v>
      </c>
      <c r="B12" s="22" t="s">
        <v>30</v>
      </c>
      <c r="C12" s="121">
        <v>340</v>
      </c>
      <c r="D12" s="208">
        <v>623</v>
      </c>
      <c r="E12" s="122">
        <v>12</v>
      </c>
      <c r="F12" s="25">
        <f>ROUND(G12/C12,0)</f>
        <v>22</v>
      </c>
      <c r="G12" s="25">
        <f>ROUND(D12*E12,0)</f>
        <v>7476</v>
      </c>
    </row>
    <row r="13" spans="1:9" s="33" customFormat="1" x14ac:dyDescent="0.25">
      <c r="A13" s="3">
        <v>1</v>
      </c>
      <c r="B13" s="165" t="s">
        <v>5</v>
      </c>
      <c r="C13" s="86"/>
      <c r="D13" s="31">
        <f>D10+D11+D12</f>
        <v>1893</v>
      </c>
      <c r="E13" s="30">
        <f>G13/D13</f>
        <v>10.993660855784469</v>
      </c>
      <c r="F13" s="31">
        <f>F10+F11+F12</f>
        <v>62</v>
      </c>
      <c r="G13" s="31">
        <f>G10+G11+G12</f>
        <v>20811</v>
      </c>
    </row>
    <row r="14" spans="1:9" s="33" customFormat="1" ht="16.5" customHeight="1" x14ac:dyDescent="0.25">
      <c r="A14" s="3">
        <v>1</v>
      </c>
      <c r="B14" s="22"/>
      <c r="C14" s="23"/>
      <c r="D14" s="21"/>
      <c r="E14" s="24"/>
      <c r="F14" s="25"/>
      <c r="G14" s="25"/>
    </row>
    <row r="15" spans="1:9" s="103" customFormat="1" ht="18.75" customHeight="1" x14ac:dyDescent="0.25">
      <c r="A15" s="3">
        <v>1</v>
      </c>
      <c r="B15" s="35" t="s">
        <v>84</v>
      </c>
      <c r="C15" s="35"/>
      <c r="D15" s="150"/>
      <c r="E15" s="102"/>
      <c r="F15" s="102"/>
      <c r="G15" s="102"/>
    </row>
    <row r="16" spans="1:9" s="103" customFormat="1" x14ac:dyDescent="0.25">
      <c r="A16" s="3">
        <v>1</v>
      </c>
      <c r="B16" s="37" t="s">
        <v>65</v>
      </c>
      <c r="C16" s="104"/>
      <c r="D16" s="102">
        <f>SUM(D18,D19,D20,D21)+D17/2.7</f>
        <v>22891.111111111109</v>
      </c>
      <c r="E16" s="102"/>
      <c r="F16" s="102"/>
      <c r="G16" s="102"/>
    </row>
    <row r="17" spans="1:8" s="103" customFormat="1" x14ac:dyDescent="0.25">
      <c r="A17" s="3">
        <v>1</v>
      </c>
      <c r="B17" s="37" t="s">
        <v>123</v>
      </c>
      <c r="C17" s="46"/>
      <c r="D17" s="25">
        <v>300</v>
      </c>
      <c r="E17" s="46"/>
      <c r="F17" s="46"/>
      <c r="G17" s="46"/>
    </row>
    <row r="18" spans="1:8" s="103" customFormat="1" x14ac:dyDescent="0.25">
      <c r="A18" s="3">
        <v>1</v>
      </c>
      <c r="B18" s="105" t="s">
        <v>85</v>
      </c>
      <c r="C18" s="104"/>
      <c r="D18" s="102"/>
      <c r="E18" s="102"/>
      <c r="F18" s="102"/>
      <c r="G18" s="102"/>
    </row>
    <row r="19" spans="1:8" s="103" customFormat="1" ht="17.25" customHeight="1" x14ac:dyDescent="0.25">
      <c r="A19" s="3">
        <v>1</v>
      </c>
      <c r="B19" s="105" t="s">
        <v>86</v>
      </c>
      <c r="C19" s="104"/>
      <c r="D19" s="25">
        <v>11600</v>
      </c>
      <c r="E19" s="102"/>
      <c r="F19" s="102"/>
      <c r="G19" s="102"/>
    </row>
    <row r="20" spans="1:8" s="103" customFormat="1" ht="30" x14ac:dyDescent="0.25">
      <c r="A20" s="3">
        <v>1</v>
      </c>
      <c r="B20" s="105" t="s">
        <v>87</v>
      </c>
      <c r="C20" s="104"/>
      <c r="D20" s="25">
        <v>180</v>
      </c>
      <c r="E20" s="102"/>
      <c r="F20" s="102"/>
      <c r="G20" s="102"/>
    </row>
    <row r="21" spans="1:8" s="103" customFormat="1" x14ac:dyDescent="0.25">
      <c r="A21" s="3">
        <v>1</v>
      </c>
      <c r="B21" s="37" t="s">
        <v>88</v>
      </c>
      <c r="C21" s="104"/>
      <c r="D21" s="25">
        <v>11000</v>
      </c>
      <c r="E21" s="102"/>
      <c r="F21" s="102"/>
      <c r="G21" s="102"/>
    </row>
    <row r="22" spans="1:8" s="103" customFormat="1" ht="45" x14ac:dyDescent="0.25">
      <c r="A22" s="3">
        <v>1</v>
      </c>
      <c r="B22" s="37" t="s">
        <v>122</v>
      </c>
      <c r="C22" s="104"/>
      <c r="D22" s="21">
        <v>3117</v>
      </c>
      <c r="E22" s="102"/>
      <c r="F22" s="102"/>
      <c r="G22" s="102"/>
      <c r="H22" s="168"/>
    </row>
    <row r="23" spans="1:8" s="33" customFormat="1" x14ac:dyDescent="0.25">
      <c r="A23" s="3">
        <v>1</v>
      </c>
      <c r="B23" s="39" t="s">
        <v>63</v>
      </c>
      <c r="C23" s="36"/>
      <c r="D23" s="25">
        <f>D24+D25</f>
        <v>47770.294117647063</v>
      </c>
      <c r="E23" s="25"/>
      <c r="F23" s="25"/>
      <c r="G23" s="25"/>
      <c r="H23" s="176"/>
    </row>
    <row r="24" spans="1:8" s="33" customFormat="1" x14ac:dyDescent="0.25">
      <c r="A24" s="3">
        <v>1</v>
      </c>
      <c r="B24" s="39" t="s">
        <v>116</v>
      </c>
      <c r="C24" s="95"/>
      <c r="D24" s="25">
        <v>39535</v>
      </c>
      <c r="E24" s="25"/>
      <c r="F24" s="25"/>
      <c r="G24" s="25"/>
    </row>
    <row r="25" spans="1:8" s="33" customFormat="1" x14ac:dyDescent="0.25">
      <c r="A25" s="3">
        <v>1</v>
      </c>
      <c r="B25" s="39" t="s">
        <v>118</v>
      </c>
      <c r="C25" s="95"/>
      <c r="D25" s="21">
        <f>D26/8.5</f>
        <v>8235.2941176470595</v>
      </c>
      <c r="E25" s="25"/>
      <c r="F25" s="25"/>
      <c r="G25" s="25"/>
    </row>
    <row r="26" spans="1:8" s="103" customFormat="1" x14ac:dyDescent="0.25">
      <c r="A26" s="3">
        <v>1</v>
      </c>
      <c r="B26" s="93" t="s">
        <v>117</v>
      </c>
      <c r="C26" s="106"/>
      <c r="D26" s="25">
        <v>70000</v>
      </c>
      <c r="E26" s="102"/>
      <c r="F26" s="102"/>
      <c r="G26" s="102"/>
    </row>
    <row r="27" spans="1:8" s="103" customFormat="1" ht="15.75" customHeight="1" x14ac:dyDescent="0.25">
      <c r="A27" s="3">
        <v>1</v>
      </c>
      <c r="B27" s="107" t="s">
        <v>89</v>
      </c>
      <c r="C27" s="108"/>
      <c r="D27" s="104">
        <f>D16+ROUND(D24*3.2,0)+D26/3.9</f>
        <v>167351.82905982906</v>
      </c>
      <c r="E27" s="109"/>
      <c r="F27" s="109"/>
      <c r="G27" s="109"/>
    </row>
    <row r="28" spans="1:8" s="103" customFormat="1" ht="15.75" customHeight="1" x14ac:dyDescent="0.25">
      <c r="A28" s="3">
        <v>1</v>
      </c>
      <c r="B28" s="35" t="s">
        <v>76</v>
      </c>
      <c r="C28" s="36"/>
      <c r="D28" s="25"/>
      <c r="E28" s="109"/>
      <c r="F28" s="109"/>
      <c r="G28" s="109"/>
    </row>
    <row r="29" spans="1:8" s="103" customFormat="1" ht="15.75" customHeight="1" x14ac:dyDescent="0.25">
      <c r="A29" s="3">
        <v>1</v>
      </c>
      <c r="B29" s="37" t="s">
        <v>65</v>
      </c>
      <c r="C29" s="36"/>
      <c r="D29" s="25">
        <f>SUM(D30,D31,D38,D44,D45,D46)</f>
        <v>24399</v>
      </c>
      <c r="E29" s="109"/>
      <c r="F29" s="109"/>
      <c r="G29" s="109"/>
    </row>
    <row r="30" spans="1:8" s="103" customFormat="1" ht="15.75" customHeight="1" x14ac:dyDescent="0.25">
      <c r="A30" s="3">
        <v>1</v>
      </c>
      <c r="B30" s="37" t="s">
        <v>85</v>
      </c>
      <c r="C30" s="36"/>
      <c r="D30" s="25"/>
      <c r="E30" s="109"/>
      <c r="F30" s="109"/>
      <c r="G30" s="109"/>
    </row>
    <row r="31" spans="1:8" s="103" customFormat="1" ht="15.75" customHeight="1" x14ac:dyDescent="0.25">
      <c r="A31" s="3">
        <v>1</v>
      </c>
      <c r="B31" s="105" t="s">
        <v>90</v>
      </c>
      <c r="C31" s="36"/>
      <c r="D31" s="25">
        <f>D32+D33+D34+D36</f>
        <v>8134</v>
      </c>
      <c r="E31" s="109"/>
      <c r="F31" s="109"/>
      <c r="G31" s="109"/>
    </row>
    <row r="32" spans="1:8" s="103" customFormat="1" ht="19.5" customHeight="1" x14ac:dyDescent="0.25">
      <c r="A32" s="3">
        <v>1</v>
      </c>
      <c r="B32" s="110" t="s">
        <v>91</v>
      </c>
      <c r="C32" s="36"/>
      <c r="D32" s="102">
        <v>5833</v>
      </c>
      <c r="E32" s="109"/>
      <c r="F32" s="109"/>
      <c r="G32" s="109"/>
    </row>
    <row r="33" spans="1:7" s="103" customFormat="1" ht="15.75" customHeight="1" x14ac:dyDescent="0.25">
      <c r="A33" s="3">
        <v>1</v>
      </c>
      <c r="B33" s="110" t="s">
        <v>92</v>
      </c>
      <c r="C33" s="36"/>
      <c r="D33" s="102">
        <v>1750</v>
      </c>
      <c r="E33" s="109"/>
      <c r="F33" s="109"/>
      <c r="G33" s="109"/>
    </row>
    <row r="34" spans="1:7" s="103" customFormat="1" ht="30.75" customHeight="1" x14ac:dyDescent="0.25">
      <c r="A34" s="3">
        <v>1</v>
      </c>
      <c r="B34" s="110" t="s">
        <v>93</v>
      </c>
      <c r="C34" s="36"/>
      <c r="D34" s="102"/>
      <c r="E34" s="109"/>
      <c r="F34" s="109"/>
      <c r="G34" s="109"/>
    </row>
    <row r="35" spans="1:7" s="103" customFormat="1" x14ac:dyDescent="0.25">
      <c r="A35" s="3">
        <v>1</v>
      </c>
      <c r="B35" s="110" t="s">
        <v>94</v>
      </c>
      <c r="C35" s="36"/>
      <c r="D35" s="102"/>
      <c r="E35" s="109"/>
      <c r="F35" s="109"/>
      <c r="G35" s="109"/>
    </row>
    <row r="36" spans="1:7" s="103" customFormat="1" ht="30" x14ac:dyDescent="0.25">
      <c r="A36" s="3">
        <v>1</v>
      </c>
      <c r="B36" s="110" t="s">
        <v>95</v>
      </c>
      <c r="C36" s="36"/>
      <c r="D36" s="102">
        <v>551</v>
      </c>
      <c r="E36" s="109"/>
      <c r="F36" s="109"/>
      <c r="G36" s="109"/>
    </row>
    <row r="37" spans="1:7" s="103" customFormat="1" x14ac:dyDescent="0.25">
      <c r="A37" s="3">
        <v>1</v>
      </c>
      <c r="B37" s="110" t="s">
        <v>94</v>
      </c>
      <c r="C37" s="36"/>
      <c r="D37" s="152">
        <v>60</v>
      </c>
      <c r="E37" s="109"/>
      <c r="F37" s="109"/>
      <c r="G37" s="109"/>
    </row>
    <row r="38" spans="1:7" s="103" customFormat="1" ht="30" customHeight="1" x14ac:dyDescent="0.25">
      <c r="A38" s="3">
        <v>1</v>
      </c>
      <c r="B38" s="105" t="s">
        <v>96</v>
      </c>
      <c r="C38" s="36"/>
      <c r="D38" s="25">
        <f>SUM(D39,D40,D42)</f>
        <v>16265</v>
      </c>
      <c r="E38" s="109"/>
      <c r="F38" s="109"/>
      <c r="G38" s="109"/>
    </row>
    <row r="39" spans="1:7" s="103" customFormat="1" ht="30" x14ac:dyDescent="0.25">
      <c r="A39" s="3">
        <v>1</v>
      </c>
      <c r="B39" s="110" t="s">
        <v>97</v>
      </c>
      <c r="C39" s="36"/>
      <c r="D39" s="25">
        <v>1000</v>
      </c>
      <c r="E39" s="109"/>
      <c r="F39" s="109"/>
      <c r="G39" s="109"/>
    </row>
    <row r="40" spans="1:7" s="103" customFormat="1" ht="45" x14ac:dyDescent="0.25">
      <c r="A40" s="3">
        <v>1</v>
      </c>
      <c r="B40" s="110" t="s">
        <v>98</v>
      </c>
      <c r="C40" s="36"/>
      <c r="D40" s="90">
        <v>11631</v>
      </c>
      <c r="E40" s="109"/>
      <c r="F40" s="109"/>
      <c r="G40" s="109"/>
    </row>
    <row r="41" spans="1:7" s="103" customFormat="1" x14ac:dyDescent="0.25">
      <c r="A41" s="3">
        <v>1</v>
      </c>
      <c r="B41" s="110" t="s">
        <v>94</v>
      </c>
      <c r="C41" s="36"/>
      <c r="D41" s="90">
        <v>3250</v>
      </c>
      <c r="E41" s="109"/>
      <c r="F41" s="109"/>
      <c r="G41" s="109"/>
    </row>
    <row r="42" spans="1:7" s="103" customFormat="1" ht="45" x14ac:dyDescent="0.25">
      <c r="A42" s="3">
        <v>1</v>
      </c>
      <c r="B42" s="110" t="s">
        <v>99</v>
      </c>
      <c r="C42" s="36"/>
      <c r="D42" s="90">
        <v>3634</v>
      </c>
      <c r="E42" s="109"/>
      <c r="F42" s="109"/>
      <c r="G42" s="109"/>
    </row>
    <row r="43" spans="1:7" s="103" customFormat="1" x14ac:dyDescent="0.25">
      <c r="A43" s="3">
        <v>1</v>
      </c>
      <c r="B43" s="110" t="s">
        <v>94</v>
      </c>
      <c r="C43" s="36"/>
      <c r="D43" s="90">
        <v>2410</v>
      </c>
      <c r="E43" s="109"/>
      <c r="F43" s="109"/>
      <c r="G43" s="109"/>
    </row>
    <row r="44" spans="1:7" s="103" customFormat="1" ht="31.5" customHeight="1" x14ac:dyDescent="0.25">
      <c r="A44" s="3">
        <v>1</v>
      </c>
      <c r="B44" s="105" t="s">
        <v>100</v>
      </c>
      <c r="C44" s="36"/>
      <c r="D44" s="25"/>
      <c r="E44" s="109"/>
      <c r="F44" s="109"/>
      <c r="G44" s="109"/>
    </row>
    <row r="45" spans="1:7" s="103" customFormat="1" ht="15.75" customHeight="1" x14ac:dyDescent="0.25">
      <c r="A45" s="3">
        <v>1</v>
      </c>
      <c r="B45" s="105" t="s">
        <v>101</v>
      </c>
      <c r="C45" s="36"/>
      <c r="D45" s="25"/>
      <c r="E45" s="109"/>
      <c r="F45" s="109"/>
      <c r="G45" s="109"/>
    </row>
    <row r="46" spans="1:7" s="103" customFormat="1" ht="15.75" customHeight="1" x14ac:dyDescent="0.25">
      <c r="A46" s="3">
        <v>1</v>
      </c>
      <c r="B46" s="37" t="s">
        <v>102</v>
      </c>
      <c r="C46" s="36"/>
      <c r="D46" s="25"/>
      <c r="E46" s="109"/>
      <c r="F46" s="109"/>
      <c r="G46" s="109"/>
    </row>
    <row r="47" spans="1:7" s="103" customFormat="1" x14ac:dyDescent="0.25">
      <c r="A47" s="3">
        <v>1</v>
      </c>
      <c r="B47" s="39" t="s">
        <v>63</v>
      </c>
      <c r="C47" s="104"/>
      <c r="D47" s="102"/>
      <c r="E47" s="109"/>
      <c r="F47" s="109"/>
      <c r="G47" s="109"/>
    </row>
    <row r="48" spans="1:7" s="103" customFormat="1" x14ac:dyDescent="0.25">
      <c r="A48" s="3">
        <v>1</v>
      </c>
      <c r="B48" s="93" t="s">
        <v>73</v>
      </c>
      <c r="C48" s="104"/>
      <c r="D48" s="152"/>
      <c r="E48" s="109"/>
      <c r="F48" s="109"/>
      <c r="G48" s="109"/>
    </row>
    <row r="49" spans="1:7" s="33" customFormat="1" ht="30" x14ac:dyDescent="0.25">
      <c r="A49" s="3">
        <v>1</v>
      </c>
      <c r="B49" s="39" t="s">
        <v>64</v>
      </c>
      <c r="C49" s="95"/>
      <c r="D49" s="25">
        <v>12450</v>
      </c>
      <c r="E49" s="25"/>
      <c r="F49" s="25"/>
      <c r="G49" s="25"/>
    </row>
    <row r="50" spans="1:7" s="103" customFormat="1" ht="15.75" customHeight="1" x14ac:dyDescent="0.25">
      <c r="A50" s="3">
        <v>1</v>
      </c>
      <c r="B50" s="39" t="s">
        <v>103</v>
      </c>
      <c r="C50" s="36"/>
      <c r="D50" s="25"/>
      <c r="E50" s="109"/>
      <c r="F50" s="109"/>
      <c r="G50" s="109"/>
    </row>
    <row r="51" spans="1:7" s="103" customFormat="1" ht="45" x14ac:dyDescent="0.25">
      <c r="A51" s="3">
        <v>1</v>
      </c>
      <c r="B51" s="39" t="s">
        <v>128</v>
      </c>
      <c r="C51" s="36"/>
      <c r="D51" s="25">
        <v>50</v>
      </c>
      <c r="E51" s="109"/>
      <c r="F51" s="109"/>
      <c r="G51" s="109"/>
    </row>
    <row r="52" spans="1:7" s="103" customFormat="1" x14ac:dyDescent="0.25">
      <c r="A52" s="3">
        <v>1</v>
      </c>
      <c r="B52" s="111" t="s">
        <v>75</v>
      </c>
      <c r="C52" s="36"/>
      <c r="D52" s="31">
        <f>D29+ROUND(D47*3.2,0)+D49+D51</f>
        <v>36899</v>
      </c>
      <c r="E52" s="109"/>
      <c r="F52" s="109"/>
      <c r="G52" s="109"/>
    </row>
    <row r="53" spans="1:7" s="103" customFormat="1" x14ac:dyDescent="0.25">
      <c r="A53" s="3">
        <v>1</v>
      </c>
      <c r="B53" s="112" t="s">
        <v>74</v>
      </c>
      <c r="C53" s="36"/>
      <c r="D53" s="31">
        <f>SUM(D27,D52)</f>
        <v>204250.82905982906</v>
      </c>
      <c r="E53" s="109"/>
      <c r="F53" s="109"/>
      <c r="G53" s="109"/>
    </row>
    <row r="54" spans="1:7" s="33" customFormat="1" x14ac:dyDescent="0.25">
      <c r="A54" s="3">
        <v>1</v>
      </c>
      <c r="B54" s="79" t="s">
        <v>7</v>
      </c>
      <c r="C54" s="177"/>
      <c r="D54" s="25"/>
      <c r="E54" s="25"/>
      <c r="F54" s="25"/>
      <c r="G54" s="25"/>
    </row>
    <row r="55" spans="1:7" s="33" customFormat="1" x14ac:dyDescent="0.25">
      <c r="A55" s="3">
        <v>1</v>
      </c>
      <c r="B55" s="91" t="s">
        <v>69</v>
      </c>
      <c r="C55" s="177"/>
      <c r="D55" s="25"/>
      <c r="E55" s="25"/>
      <c r="F55" s="25"/>
      <c r="G55" s="25"/>
    </row>
    <row r="56" spans="1:7" s="33" customFormat="1" x14ac:dyDescent="0.25">
      <c r="A56" s="3">
        <v>1</v>
      </c>
      <c r="B56" s="48" t="s">
        <v>40</v>
      </c>
      <c r="C56" s="178">
        <v>300</v>
      </c>
      <c r="D56" s="25"/>
      <c r="E56" s="25">
        <v>10.5</v>
      </c>
      <c r="F56" s="25">
        <f t="shared" ref="F56:F57" si="0">ROUND(G56/C56,0)</f>
        <v>0</v>
      </c>
      <c r="G56" s="25">
        <f t="shared" ref="G56:G57" si="1">ROUND(D56*E56,0)</f>
        <v>0</v>
      </c>
    </row>
    <row r="57" spans="1:7" s="33" customFormat="1" x14ac:dyDescent="0.25">
      <c r="A57" s="3">
        <v>1</v>
      </c>
      <c r="B57" s="48" t="s">
        <v>19</v>
      </c>
      <c r="C57" s="178">
        <v>300</v>
      </c>
      <c r="D57" s="25"/>
      <c r="E57" s="25">
        <v>10.5</v>
      </c>
      <c r="F57" s="25">
        <f t="shared" si="0"/>
        <v>0</v>
      </c>
      <c r="G57" s="25">
        <f t="shared" si="1"/>
        <v>0</v>
      </c>
    </row>
    <row r="58" spans="1:7" s="33" customFormat="1" x14ac:dyDescent="0.25">
      <c r="A58" s="3">
        <v>1</v>
      </c>
      <c r="B58" s="48" t="s">
        <v>32</v>
      </c>
      <c r="C58" s="178">
        <v>300</v>
      </c>
      <c r="D58" s="25">
        <v>110</v>
      </c>
      <c r="E58" s="122">
        <v>10.5</v>
      </c>
      <c r="F58" s="25">
        <f>ROUND(G58/C58,0)</f>
        <v>4</v>
      </c>
      <c r="G58" s="25">
        <f>ROUND(D58*E58,0)</f>
        <v>1155</v>
      </c>
    </row>
    <row r="59" spans="1:7" s="33" customFormat="1" ht="16.5" customHeight="1" x14ac:dyDescent="0.25">
      <c r="A59" s="3">
        <v>1</v>
      </c>
      <c r="B59" s="58" t="s">
        <v>9</v>
      </c>
      <c r="C59" s="179"/>
      <c r="D59" s="81">
        <f>SUM(D56:D58)</f>
        <v>110</v>
      </c>
      <c r="E59" s="180">
        <f>G59/D59</f>
        <v>10.5</v>
      </c>
      <c r="F59" s="81">
        <f t="shared" ref="F59:G59" si="2">SUM(F56:F58)</f>
        <v>4</v>
      </c>
      <c r="G59" s="81">
        <f t="shared" si="2"/>
        <v>1155</v>
      </c>
    </row>
    <row r="60" spans="1:7" s="33" customFormat="1" ht="16.5" customHeight="1" x14ac:dyDescent="0.25">
      <c r="A60" s="3">
        <v>1</v>
      </c>
      <c r="B60" s="91" t="s">
        <v>51</v>
      </c>
      <c r="C60" s="179"/>
      <c r="D60" s="146"/>
      <c r="E60" s="181"/>
      <c r="F60" s="146"/>
      <c r="G60" s="146"/>
    </row>
    <row r="61" spans="1:7" s="33" customFormat="1" x14ac:dyDescent="0.25">
      <c r="A61" s="3">
        <v>1</v>
      </c>
      <c r="B61" s="57" t="s">
        <v>19</v>
      </c>
      <c r="C61" s="121">
        <v>240</v>
      </c>
      <c r="D61" s="25">
        <v>400</v>
      </c>
      <c r="E61" s="122">
        <v>8</v>
      </c>
      <c r="F61" s="25">
        <f>ROUND(G61/C61,0)</f>
        <v>13</v>
      </c>
      <c r="G61" s="25">
        <f>ROUND(D61*E61,0)</f>
        <v>3200</v>
      </c>
    </row>
    <row r="62" spans="1:7" s="33" customFormat="1" x14ac:dyDescent="0.25">
      <c r="A62" s="3">
        <v>1</v>
      </c>
      <c r="B62" s="57" t="s">
        <v>23</v>
      </c>
      <c r="C62" s="121">
        <v>240</v>
      </c>
      <c r="D62" s="25">
        <v>20</v>
      </c>
      <c r="E62" s="122">
        <v>8</v>
      </c>
      <c r="F62" s="25">
        <f t="shared" ref="F62:F67" si="3">ROUND(G62/C62,0)</f>
        <v>1</v>
      </c>
      <c r="G62" s="25">
        <f t="shared" ref="G62:G67" si="4">ROUND(D62*E62,0)</f>
        <v>160</v>
      </c>
    </row>
    <row r="63" spans="1:7" s="33" customFormat="1" x14ac:dyDescent="0.25">
      <c r="A63" s="3">
        <v>1</v>
      </c>
      <c r="B63" s="57" t="s">
        <v>30</v>
      </c>
      <c r="C63" s="121">
        <v>240</v>
      </c>
      <c r="D63" s="25">
        <v>850</v>
      </c>
      <c r="E63" s="122">
        <v>8</v>
      </c>
      <c r="F63" s="25">
        <f t="shared" si="3"/>
        <v>28</v>
      </c>
      <c r="G63" s="25">
        <f t="shared" si="4"/>
        <v>6800</v>
      </c>
    </row>
    <row r="64" spans="1:7" s="33" customFormat="1" x14ac:dyDescent="0.25">
      <c r="A64" s="3">
        <v>1</v>
      </c>
      <c r="B64" s="57" t="s">
        <v>34</v>
      </c>
      <c r="C64" s="121">
        <v>240</v>
      </c>
      <c r="D64" s="25">
        <v>30</v>
      </c>
      <c r="E64" s="122">
        <v>8</v>
      </c>
      <c r="F64" s="25">
        <f t="shared" si="3"/>
        <v>1</v>
      </c>
      <c r="G64" s="25">
        <f t="shared" si="4"/>
        <v>240</v>
      </c>
    </row>
    <row r="65" spans="1:72" s="33" customFormat="1" x14ac:dyDescent="0.25">
      <c r="A65" s="3">
        <v>1</v>
      </c>
      <c r="B65" s="57" t="s">
        <v>20</v>
      </c>
      <c r="C65" s="121">
        <v>240</v>
      </c>
      <c r="D65" s="25">
        <v>400</v>
      </c>
      <c r="E65" s="122">
        <v>8</v>
      </c>
      <c r="F65" s="25">
        <f t="shared" si="3"/>
        <v>13</v>
      </c>
      <c r="G65" s="25">
        <f t="shared" si="4"/>
        <v>3200</v>
      </c>
    </row>
    <row r="66" spans="1:72" s="33" customFormat="1" x14ac:dyDescent="0.25">
      <c r="A66" s="3">
        <v>1</v>
      </c>
      <c r="B66" s="57" t="s">
        <v>8</v>
      </c>
      <c r="C66" s="121">
        <v>240</v>
      </c>
      <c r="D66" s="25">
        <v>50</v>
      </c>
      <c r="E66" s="122">
        <v>8</v>
      </c>
      <c r="F66" s="25">
        <f t="shared" si="3"/>
        <v>2</v>
      </c>
      <c r="G66" s="25">
        <f t="shared" si="4"/>
        <v>400</v>
      </c>
    </row>
    <row r="67" spans="1:72" s="33" customFormat="1" x14ac:dyDescent="0.25">
      <c r="A67" s="3">
        <v>1</v>
      </c>
      <c r="B67" s="57" t="s">
        <v>28</v>
      </c>
      <c r="C67" s="121">
        <v>240</v>
      </c>
      <c r="D67" s="25">
        <v>30</v>
      </c>
      <c r="E67" s="122">
        <v>8</v>
      </c>
      <c r="F67" s="25">
        <f t="shared" si="3"/>
        <v>1</v>
      </c>
      <c r="G67" s="25">
        <f t="shared" si="4"/>
        <v>240</v>
      </c>
    </row>
    <row r="68" spans="1:72" s="33" customFormat="1" x14ac:dyDescent="0.25">
      <c r="A68" s="3">
        <v>1</v>
      </c>
      <c r="B68" s="58" t="s">
        <v>70</v>
      </c>
      <c r="C68" s="182"/>
      <c r="D68" s="81">
        <f>SUM(D61:D67)</f>
        <v>1780</v>
      </c>
      <c r="E68" s="169">
        <f>G68/D68</f>
        <v>8</v>
      </c>
      <c r="F68" s="81">
        <f>SUM(F61:F67)</f>
        <v>59</v>
      </c>
      <c r="G68" s="81">
        <f>SUM(G61:G67)</f>
        <v>14240</v>
      </c>
    </row>
    <row r="69" spans="1:72" ht="21.75" customHeight="1" x14ac:dyDescent="0.25">
      <c r="A69" s="3">
        <v>1</v>
      </c>
      <c r="B69" s="62" t="s">
        <v>62</v>
      </c>
      <c r="C69" s="121"/>
      <c r="D69" s="31">
        <f>D59+D68</f>
        <v>1890</v>
      </c>
      <c r="E69" s="30">
        <f>G69/D69</f>
        <v>8.1455026455026456</v>
      </c>
      <c r="F69" s="31">
        <f>F59+F68</f>
        <v>63</v>
      </c>
      <c r="G69" s="31">
        <f>G59+G68</f>
        <v>15395</v>
      </c>
    </row>
    <row r="70" spans="1:72" ht="31.5" customHeight="1" x14ac:dyDescent="0.25">
      <c r="A70" s="3">
        <v>1</v>
      </c>
      <c r="B70" s="64" t="s">
        <v>77</v>
      </c>
      <c r="C70" s="121"/>
      <c r="D70" s="146">
        <v>2900</v>
      </c>
      <c r="E70" s="146"/>
      <c r="F70" s="146"/>
      <c r="G70" s="146"/>
    </row>
    <row r="71" spans="1:72" ht="31.5" customHeight="1" x14ac:dyDescent="0.25">
      <c r="A71" s="3">
        <v>1</v>
      </c>
      <c r="B71" s="64" t="s">
        <v>78</v>
      </c>
      <c r="C71" s="183"/>
      <c r="D71" s="209">
        <v>1100</v>
      </c>
      <c r="E71" s="66"/>
      <c r="F71" s="162"/>
      <c r="G71" s="162"/>
    </row>
    <row r="72" spans="1:72" s="172" customFormat="1" x14ac:dyDescent="0.25">
      <c r="A72" s="3">
        <v>1</v>
      </c>
      <c r="B72" s="184" t="s">
        <v>10</v>
      </c>
      <c r="C72" s="170"/>
      <c r="D72" s="170"/>
      <c r="E72" s="170"/>
      <c r="F72" s="170"/>
      <c r="G72" s="170"/>
      <c r="H72" s="171"/>
      <c r="I72" s="171"/>
      <c r="J72" s="171"/>
      <c r="K72" s="171"/>
      <c r="L72" s="171"/>
      <c r="M72" s="171"/>
      <c r="N72" s="171"/>
      <c r="O72" s="171"/>
      <c r="P72" s="171"/>
      <c r="Q72" s="171"/>
      <c r="R72" s="171"/>
      <c r="S72" s="171"/>
      <c r="T72" s="171"/>
      <c r="U72" s="171"/>
      <c r="V72" s="171"/>
      <c r="W72" s="171"/>
      <c r="X72" s="171"/>
      <c r="Y72" s="171"/>
      <c r="Z72" s="171"/>
      <c r="AA72" s="171"/>
      <c r="AB72" s="171"/>
      <c r="AC72" s="171"/>
      <c r="AD72" s="171"/>
      <c r="AE72" s="171"/>
      <c r="AF72" s="171"/>
      <c r="AG72" s="171"/>
      <c r="AH72" s="171"/>
      <c r="AI72" s="171"/>
      <c r="AJ72" s="171"/>
      <c r="AK72" s="171"/>
      <c r="AL72" s="171"/>
      <c r="AM72" s="171"/>
      <c r="AN72" s="171"/>
      <c r="AO72" s="171"/>
      <c r="AP72" s="171"/>
      <c r="AQ72" s="171"/>
      <c r="AR72" s="171"/>
      <c r="AS72" s="171"/>
      <c r="AT72" s="171"/>
      <c r="AU72" s="171"/>
      <c r="AV72" s="171"/>
      <c r="AW72" s="171"/>
      <c r="AX72" s="171"/>
      <c r="AY72" s="171"/>
      <c r="AZ72" s="171"/>
      <c r="BA72" s="171"/>
      <c r="BB72" s="171"/>
      <c r="BC72" s="171"/>
      <c r="BD72" s="171"/>
      <c r="BE72" s="171"/>
      <c r="BF72" s="171"/>
      <c r="BG72" s="171"/>
      <c r="BH72" s="171"/>
      <c r="BI72" s="171"/>
      <c r="BJ72" s="171"/>
      <c r="BK72" s="171"/>
      <c r="BL72" s="171"/>
      <c r="BM72" s="171"/>
      <c r="BN72" s="171"/>
      <c r="BO72" s="171"/>
      <c r="BP72" s="171"/>
      <c r="BQ72" s="171"/>
      <c r="BR72" s="171"/>
      <c r="BS72" s="171"/>
      <c r="BT72" s="171"/>
    </row>
  </sheetData>
  <autoFilter ref="A7:BT72"/>
  <mergeCells count="7">
    <mergeCell ref="H6:I6"/>
    <mergeCell ref="G4:G6"/>
    <mergeCell ref="B2:G3"/>
    <mergeCell ref="C4:C6"/>
    <mergeCell ref="E4:E6"/>
    <mergeCell ref="F4:F6"/>
    <mergeCell ref="D4:D6"/>
  </mergeCells>
  <pageMargins left="0.39370078740157483" right="0" top="0.31496062992125984" bottom="0.19685039370078741" header="0" footer="0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zoomScale="80" zoomScaleNormal="80" zoomScaleSheetLayoutView="75" workbookViewId="0">
      <pane xSplit="1" ySplit="7" topLeftCell="B8" activePane="bottomRight" state="frozen"/>
      <selection activeCell="A29" sqref="A29"/>
      <selection pane="topRight" activeCell="A29" sqref="A29"/>
      <selection pane="bottomLeft" activeCell="A29" sqref="A29"/>
      <selection pane="bottomRight" activeCell="A29" sqref="A29"/>
    </sheetView>
  </sheetViews>
  <sheetFormatPr defaultColWidth="9.140625" defaultRowHeight="15" x14ac:dyDescent="0.25"/>
  <cols>
    <col min="1" max="1" width="45" style="3" customWidth="1"/>
    <col min="2" max="2" width="12.140625" style="3" customWidth="1"/>
    <col min="3" max="3" width="13.7109375" style="3" customWidth="1"/>
    <col min="4" max="4" width="11.85546875" style="3" customWidth="1"/>
    <col min="5" max="5" width="13.85546875" style="3" customWidth="1"/>
    <col min="6" max="6" width="12" style="3" customWidth="1"/>
    <col min="7" max="16384" width="9.140625" style="3"/>
  </cols>
  <sheetData>
    <row r="1" spans="1:6" ht="8.25" customHeight="1" x14ac:dyDescent="0.25">
      <c r="E1" s="167"/>
    </row>
    <row r="2" spans="1:6" ht="30.75" customHeight="1" x14ac:dyDescent="0.25">
      <c r="A2" s="214" t="s">
        <v>126</v>
      </c>
      <c r="B2" s="238"/>
      <c r="C2" s="238"/>
      <c r="D2" s="238"/>
      <c r="E2" s="238"/>
      <c r="F2" s="238"/>
    </row>
    <row r="3" spans="1:6" ht="15.75" thickBot="1" x14ac:dyDescent="0.3">
      <c r="A3" s="239"/>
      <c r="B3" s="239"/>
      <c r="C3" s="239"/>
      <c r="D3" s="239"/>
      <c r="E3" s="239"/>
      <c r="F3" s="239"/>
    </row>
    <row r="4" spans="1:6" ht="36.75" customHeight="1" x14ac:dyDescent="0.3">
      <c r="A4" s="7" t="s">
        <v>80</v>
      </c>
      <c r="B4" s="219" t="s">
        <v>1</v>
      </c>
      <c r="C4" s="240" t="s">
        <v>115</v>
      </c>
      <c r="D4" s="225" t="s">
        <v>0</v>
      </c>
      <c r="E4" s="219" t="s">
        <v>2</v>
      </c>
      <c r="F4" s="222" t="s">
        <v>83</v>
      </c>
    </row>
    <row r="5" spans="1:6" ht="15.75" customHeight="1" x14ac:dyDescent="0.3">
      <c r="A5" s="8"/>
      <c r="B5" s="220"/>
      <c r="C5" s="241"/>
      <c r="D5" s="226"/>
      <c r="E5" s="220"/>
      <c r="F5" s="223"/>
    </row>
    <row r="6" spans="1:6" ht="43.5" customHeight="1" thickBot="1" x14ac:dyDescent="0.3">
      <c r="A6" s="9" t="s">
        <v>3</v>
      </c>
      <c r="B6" s="221"/>
      <c r="C6" s="242"/>
      <c r="D6" s="227"/>
      <c r="E6" s="221"/>
      <c r="F6" s="224"/>
    </row>
    <row r="7" spans="1:6" s="10" customFormat="1" ht="15.75" thickBot="1" x14ac:dyDescent="0.3">
      <c r="A7" s="11">
        <v>1</v>
      </c>
      <c r="B7" s="12">
        <v>2</v>
      </c>
      <c r="C7" s="11">
        <v>3</v>
      </c>
      <c r="D7" s="12">
        <v>4</v>
      </c>
      <c r="E7" s="11">
        <v>5</v>
      </c>
      <c r="F7" s="12">
        <v>6</v>
      </c>
    </row>
    <row r="8" spans="1:6" ht="29.25" x14ac:dyDescent="0.25">
      <c r="A8" s="211" t="s">
        <v>114</v>
      </c>
      <c r="B8" s="1"/>
      <c r="C8" s="17"/>
      <c r="D8" s="17"/>
      <c r="E8" s="17"/>
      <c r="F8" s="17"/>
    </row>
    <row r="9" spans="1:6" ht="17.25" customHeight="1" x14ac:dyDescent="0.25">
      <c r="A9" s="144" t="s">
        <v>4</v>
      </c>
      <c r="B9" s="19"/>
      <c r="C9" s="21"/>
      <c r="D9" s="21"/>
      <c r="E9" s="21"/>
      <c r="F9" s="21"/>
    </row>
    <row r="10" spans="1:6" x14ac:dyDescent="0.25">
      <c r="A10" s="22" t="s">
        <v>41</v>
      </c>
      <c r="B10" s="23">
        <v>340</v>
      </c>
      <c r="C10" s="21">
        <v>4</v>
      </c>
      <c r="D10" s="24">
        <v>11</v>
      </c>
      <c r="E10" s="21">
        <f>ROUND(F10/B10,1)</f>
        <v>0.1</v>
      </c>
      <c r="F10" s="25">
        <f>ROUND(C10*D10,0)</f>
        <v>44</v>
      </c>
    </row>
    <row r="11" spans="1:6" s="33" customFormat="1" ht="18.75" customHeight="1" thickBot="1" x14ac:dyDescent="0.25">
      <c r="A11" s="27" t="s">
        <v>5</v>
      </c>
      <c r="B11" s="28"/>
      <c r="C11" s="32">
        <f>SUM(C10:C10)</f>
        <v>4</v>
      </c>
      <c r="D11" s="30">
        <f>F11/C11</f>
        <v>11</v>
      </c>
      <c r="E11" s="31">
        <f>SUM(E10:E10)</f>
        <v>0.1</v>
      </c>
      <c r="F11" s="32">
        <f>SUM(F10:F10)</f>
        <v>44</v>
      </c>
    </row>
    <row r="12" spans="1:6" s="33" customFormat="1" ht="18.75" customHeight="1" thickBot="1" x14ac:dyDescent="0.25">
      <c r="A12" s="68" t="s">
        <v>10</v>
      </c>
      <c r="B12" s="69"/>
      <c r="C12" s="70"/>
      <c r="D12" s="70"/>
      <c r="E12" s="70"/>
      <c r="F12" s="70"/>
    </row>
  </sheetData>
  <sheetProtection selectLockedCells="1" selectUnlockedCells="1"/>
  <mergeCells count="6">
    <mergeCell ref="A2:F3"/>
    <mergeCell ref="E4:E6"/>
    <mergeCell ref="B4:B6"/>
    <mergeCell ref="D4:D6"/>
    <mergeCell ref="C4:C6"/>
    <mergeCell ref="F4:F6"/>
  </mergeCells>
  <pageMargins left="0.31496062992125984" right="0" top="0.23622047244094491" bottom="0.11811023622047245" header="0" footer="0"/>
  <pageSetup paperSize="9" scale="85" orientation="portrait" r:id="rId1"/>
  <headerFooter scaleWithDoc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B17"/>
  <sheetViews>
    <sheetView zoomScale="80" zoomScaleNormal="80" zoomScaleSheetLayoutView="50" workbookViewId="0">
      <pane xSplit="1" ySplit="7" topLeftCell="B8" activePane="bottomRight" state="frozen"/>
      <selection activeCell="D24" sqref="D24"/>
      <selection pane="topRight" activeCell="D24" sqref="D24"/>
      <selection pane="bottomLeft" activeCell="D24" sqref="D24"/>
      <selection pane="bottomRight" activeCell="A29" sqref="A29"/>
    </sheetView>
  </sheetViews>
  <sheetFormatPr defaultColWidth="11.42578125" defaultRowHeight="15" x14ac:dyDescent="0.25"/>
  <cols>
    <col min="1" max="1" width="44.42578125" style="166" customWidth="1"/>
    <col min="2" max="2" width="10.7109375" style="166" customWidth="1"/>
    <col min="3" max="3" width="13.5703125" style="166" customWidth="1"/>
    <col min="4" max="4" width="10.85546875" style="166" customWidth="1"/>
    <col min="5" max="5" width="17.5703125" style="166" customWidth="1"/>
    <col min="6" max="6" width="10.85546875" style="166" customWidth="1"/>
    <col min="7" max="16384" width="11.42578125" style="166"/>
  </cols>
  <sheetData>
    <row r="1" spans="1:158" s="134" customFormat="1" ht="6.75" customHeight="1" x14ac:dyDescent="0.25">
      <c r="E1" s="185"/>
    </row>
    <row r="2" spans="1:158" s="134" customFormat="1" ht="33" customHeight="1" x14ac:dyDescent="0.25">
      <c r="A2" s="214" t="s">
        <v>126</v>
      </c>
      <c r="B2" s="238"/>
      <c r="C2" s="238"/>
      <c r="D2" s="238"/>
      <c r="E2" s="238"/>
      <c r="F2" s="238"/>
    </row>
    <row r="3" spans="1:158" ht="15.75" customHeight="1" thickBot="1" x14ac:dyDescent="0.3">
      <c r="A3" s="239"/>
      <c r="B3" s="239"/>
      <c r="C3" s="239"/>
      <c r="D3" s="239"/>
      <c r="E3" s="239"/>
      <c r="F3" s="239"/>
    </row>
    <row r="4" spans="1:158" ht="27" customHeight="1" x14ac:dyDescent="0.3">
      <c r="A4" s="7" t="s">
        <v>80</v>
      </c>
      <c r="B4" s="219" t="s">
        <v>1</v>
      </c>
      <c r="C4" s="240" t="s">
        <v>115</v>
      </c>
      <c r="D4" s="225" t="s">
        <v>0</v>
      </c>
      <c r="E4" s="219" t="s">
        <v>2</v>
      </c>
      <c r="F4" s="222" t="s">
        <v>83</v>
      </c>
    </row>
    <row r="5" spans="1:158" ht="19.5" customHeight="1" x14ac:dyDescent="0.3">
      <c r="A5" s="8"/>
      <c r="B5" s="220"/>
      <c r="C5" s="241"/>
      <c r="D5" s="226"/>
      <c r="E5" s="220"/>
      <c r="F5" s="223"/>
    </row>
    <row r="6" spans="1:158" ht="55.5" customHeight="1" thickBot="1" x14ac:dyDescent="0.3">
      <c r="A6" s="9" t="s">
        <v>3</v>
      </c>
      <c r="B6" s="221"/>
      <c r="C6" s="242"/>
      <c r="D6" s="227"/>
      <c r="E6" s="221"/>
      <c r="F6" s="224"/>
    </row>
    <row r="7" spans="1:158" ht="15.75" thickBot="1" x14ac:dyDescent="0.3">
      <c r="A7" s="11">
        <v>1</v>
      </c>
      <c r="B7" s="12">
        <v>2</v>
      </c>
      <c r="C7" s="11">
        <v>3</v>
      </c>
      <c r="D7" s="12">
        <v>4</v>
      </c>
      <c r="E7" s="11">
        <v>5</v>
      </c>
      <c r="F7" s="12">
        <v>6</v>
      </c>
    </row>
    <row r="8" spans="1:158" s="103" customFormat="1" ht="15" customHeight="1" x14ac:dyDescent="0.25">
      <c r="A8" s="89" t="s">
        <v>134</v>
      </c>
      <c r="B8" s="143"/>
      <c r="C8" s="143"/>
      <c r="D8" s="143"/>
      <c r="E8" s="143"/>
      <c r="F8" s="143"/>
      <c r="G8" s="166"/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/>
      <c r="S8" s="166"/>
      <c r="T8" s="166"/>
      <c r="U8" s="166"/>
      <c r="V8" s="166"/>
      <c r="W8" s="166"/>
      <c r="X8" s="166"/>
      <c r="Y8" s="166"/>
      <c r="Z8" s="166"/>
      <c r="AA8" s="166"/>
      <c r="AB8" s="166"/>
      <c r="AC8" s="166"/>
      <c r="AD8" s="166"/>
      <c r="AE8" s="166"/>
      <c r="AF8" s="166"/>
      <c r="AG8" s="166"/>
      <c r="AH8" s="166"/>
      <c r="AI8" s="166"/>
      <c r="AJ8" s="166"/>
      <c r="AK8" s="166"/>
      <c r="AL8" s="166"/>
      <c r="AM8" s="166"/>
      <c r="AN8" s="166"/>
      <c r="AO8" s="166"/>
      <c r="AP8" s="166"/>
      <c r="AQ8" s="166"/>
      <c r="AR8" s="166"/>
      <c r="AS8" s="166"/>
      <c r="AT8" s="166"/>
      <c r="AU8" s="166"/>
      <c r="AV8" s="166"/>
      <c r="AW8" s="166"/>
      <c r="AX8" s="166"/>
      <c r="AY8" s="166"/>
      <c r="AZ8" s="166"/>
      <c r="BA8" s="166"/>
      <c r="BB8" s="166"/>
      <c r="BC8" s="166"/>
      <c r="BD8" s="166"/>
      <c r="BE8" s="166"/>
      <c r="BF8" s="166"/>
      <c r="BG8" s="166"/>
      <c r="BH8" s="166"/>
      <c r="BI8" s="166"/>
      <c r="BJ8" s="166"/>
      <c r="BK8" s="166"/>
      <c r="BL8" s="166"/>
      <c r="BM8" s="166"/>
      <c r="BN8" s="166"/>
      <c r="BO8" s="166"/>
      <c r="BP8" s="166"/>
      <c r="BQ8" s="166"/>
      <c r="BR8" s="166"/>
      <c r="BS8" s="166"/>
      <c r="BT8" s="166"/>
      <c r="BU8" s="166"/>
      <c r="BV8" s="166"/>
      <c r="BW8" s="166"/>
      <c r="BX8" s="166"/>
      <c r="BY8" s="166"/>
      <c r="BZ8" s="166"/>
      <c r="CA8" s="166"/>
      <c r="CB8" s="166"/>
      <c r="CC8" s="166"/>
      <c r="CD8" s="166"/>
      <c r="CE8" s="166"/>
      <c r="CF8" s="166"/>
      <c r="CG8" s="166"/>
      <c r="CH8" s="166"/>
      <c r="CI8" s="166"/>
      <c r="CJ8" s="166"/>
      <c r="CK8" s="166"/>
      <c r="CL8" s="166"/>
      <c r="CM8" s="166"/>
      <c r="CN8" s="166"/>
      <c r="CO8" s="166"/>
      <c r="CP8" s="166"/>
      <c r="CQ8" s="166"/>
      <c r="CR8" s="166"/>
      <c r="CS8" s="166"/>
      <c r="CT8" s="166"/>
      <c r="CU8" s="166"/>
      <c r="CV8" s="166"/>
      <c r="CW8" s="166"/>
      <c r="CX8" s="166"/>
      <c r="CY8" s="166"/>
      <c r="CZ8" s="166"/>
      <c r="DA8" s="166"/>
      <c r="DB8" s="166"/>
      <c r="DC8" s="166"/>
      <c r="DD8" s="166"/>
      <c r="DE8" s="166"/>
      <c r="DF8" s="166"/>
      <c r="DG8" s="166"/>
      <c r="DH8" s="166"/>
      <c r="DI8" s="166"/>
      <c r="DJ8" s="166"/>
      <c r="DK8" s="166"/>
      <c r="DL8" s="166"/>
      <c r="DM8" s="166"/>
      <c r="DN8" s="166"/>
      <c r="DO8" s="166"/>
      <c r="DP8" s="166"/>
      <c r="DQ8" s="166"/>
      <c r="DR8" s="166"/>
      <c r="DS8" s="166"/>
      <c r="DT8" s="166"/>
      <c r="DU8" s="166"/>
      <c r="DV8" s="166"/>
      <c r="DW8" s="166"/>
      <c r="DX8" s="166"/>
      <c r="DY8" s="166"/>
      <c r="DZ8" s="166"/>
      <c r="EA8" s="166"/>
      <c r="EB8" s="166"/>
      <c r="EC8" s="166"/>
      <c r="ED8" s="166"/>
      <c r="EE8" s="166"/>
      <c r="EF8" s="166"/>
      <c r="EG8" s="166"/>
      <c r="EH8" s="166"/>
      <c r="EI8" s="166"/>
      <c r="EJ8" s="166"/>
      <c r="EK8" s="166"/>
      <c r="EL8" s="166"/>
      <c r="EM8" s="166"/>
      <c r="EN8" s="166"/>
      <c r="EO8" s="166"/>
      <c r="EP8" s="166"/>
      <c r="EQ8" s="166"/>
      <c r="ER8" s="166"/>
      <c r="ES8" s="166"/>
      <c r="ET8" s="166"/>
      <c r="EU8" s="166"/>
      <c r="EV8" s="166"/>
      <c r="EW8" s="166"/>
      <c r="EX8" s="166"/>
      <c r="EY8" s="166"/>
      <c r="EZ8" s="166"/>
      <c r="FA8" s="166"/>
      <c r="FB8" s="166"/>
    </row>
    <row r="9" spans="1:158" s="103" customFormat="1" ht="15" customHeight="1" x14ac:dyDescent="0.25">
      <c r="A9" s="186" t="s">
        <v>66</v>
      </c>
      <c r="B9" s="143"/>
      <c r="C9" s="156">
        <f>SUM(C10:C11)</f>
        <v>0</v>
      </c>
      <c r="D9" s="143"/>
      <c r="E9" s="143"/>
      <c r="F9" s="143"/>
      <c r="G9" s="166"/>
      <c r="H9" s="166"/>
      <c r="I9" s="166"/>
      <c r="J9" s="166"/>
      <c r="K9" s="166"/>
      <c r="L9" s="166"/>
      <c r="M9" s="166"/>
      <c r="N9" s="166"/>
      <c r="O9" s="166"/>
      <c r="P9" s="166"/>
      <c r="Q9" s="166"/>
      <c r="R9" s="166"/>
      <c r="S9" s="166"/>
      <c r="T9" s="166"/>
      <c r="U9" s="166"/>
      <c r="V9" s="166"/>
      <c r="W9" s="166"/>
      <c r="X9" s="166"/>
      <c r="Y9" s="166"/>
      <c r="Z9" s="166"/>
      <c r="AA9" s="166"/>
      <c r="AB9" s="166"/>
      <c r="AC9" s="166"/>
      <c r="AD9" s="166"/>
      <c r="AE9" s="166"/>
      <c r="AF9" s="166"/>
      <c r="AG9" s="166"/>
      <c r="AH9" s="166"/>
      <c r="AI9" s="166"/>
      <c r="AJ9" s="166"/>
      <c r="AK9" s="166"/>
      <c r="AL9" s="166"/>
      <c r="AM9" s="166"/>
      <c r="AN9" s="166"/>
      <c r="AO9" s="166"/>
      <c r="AP9" s="166"/>
      <c r="AQ9" s="166"/>
      <c r="AR9" s="166"/>
      <c r="AS9" s="166"/>
      <c r="AT9" s="166"/>
      <c r="AU9" s="166"/>
      <c r="AV9" s="166"/>
      <c r="AW9" s="166"/>
      <c r="AX9" s="166"/>
      <c r="AY9" s="166"/>
      <c r="AZ9" s="166"/>
      <c r="BA9" s="166"/>
      <c r="BB9" s="166"/>
      <c r="BC9" s="166"/>
      <c r="BD9" s="166"/>
      <c r="BE9" s="166"/>
      <c r="BF9" s="166"/>
      <c r="BG9" s="166"/>
      <c r="BH9" s="166"/>
      <c r="BI9" s="166"/>
      <c r="BJ9" s="166"/>
      <c r="BK9" s="166"/>
      <c r="BL9" s="166"/>
      <c r="BM9" s="166"/>
      <c r="BN9" s="166"/>
      <c r="BO9" s="166"/>
      <c r="BP9" s="166"/>
      <c r="BQ9" s="166"/>
      <c r="BR9" s="166"/>
      <c r="BS9" s="166"/>
      <c r="BT9" s="166"/>
      <c r="BU9" s="166"/>
      <c r="BV9" s="166"/>
      <c r="BW9" s="166"/>
      <c r="BX9" s="166"/>
      <c r="BY9" s="166"/>
      <c r="BZ9" s="166"/>
      <c r="CA9" s="166"/>
      <c r="CB9" s="166"/>
      <c r="CC9" s="166"/>
      <c r="CD9" s="166"/>
      <c r="CE9" s="166"/>
      <c r="CF9" s="166"/>
      <c r="CG9" s="166"/>
      <c r="CH9" s="166"/>
      <c r="CI9" s="166"/>
      <c r="CJ9" s="166"/>
      <c r="CK9" s="166"/>
      <c r="CL9" s="166"/>
      <c r="CM9" s="166"/>
      <c r="CN9" s="166"/>
      <c r="CO9" s="166"/>
      <c r="CP9" s="166"/>
      <c r="CQ9" s="166"/>
      <c r="CR9" s="166"/>
      <c r="CS9" s="166"/>
      <c r="CT9" s="166"/>
      <c r="CU9" s="166"/>
      <c r="CV9" s="166"/>
      <c r="CW9" s="166"/>
      <c r="CX9" s="166"/>
      <c r="CY9" s="166"/>
      <c r="CZ9" s="166"/>
      <c r="DA9" s="166"/>
      <c r="DB9" s="166"/>
      <c r="DC9" s="166"/>
      <c r="DD9" s="166"/>
      <c r="DE9" s="166"/>
      <c r="DF9" s="166"/>
      <c r="DG9" s="166"/>
      <c r="DH9" s="166"/>
      <c r="DI9" s="166"/>
      <c r="DJ9" s="166"/>
      <c r="DK9" s="166"/>
      <c r="DL9" s="166"/>
      <c r="DM9" s="166"/>
      <c r="DN9" s="166"/>
      <c r="DO9" s="166"/>
      <c r="DP9" s="166"/>
      <c r="DQ9" s="166"/>
      <c r="DR9" s="166"/>
      <c r="DS9" s="166"/>
      <c r="DT9" s="166"/>
      <c r="DU9" s="166"/>
      <c r="DV9" s="166"/>
      <c r="DW9" s="166"/>
      <c r="DX9" s="166"/>
      <c r="DY9" s="166"/>
      <c r="DZ9" s="166"/>
      <c r="EA9" s="166"/>
      <c r="EB9" s="166"/>
      <c r="EC9" s="166"/>
      <c r="ED9" s="166"/>
      <c r="EE9" s="166"/>
      <c r="EF9" s="166"/>
      <c r="EG9" s="166"/>
      <c r="EH9" s="166"/>
      <c r="EI9" s="166"/>
      <c r="EJ9" s="166"/>
      <c r="EK9" s="166"/>
      <c r="EL9" s="166"/>
      <c r="EM9" s="166"/>
      <c r="EN9" s="166"/>
      <c r="EO9" s="166"/>
      <c r="EP9" s="166"/>
      <c r="EQ9" s="166"/>
      <c r="ER9" s="166"/>
      <c r="ES9" s="166"/>
      <c r="ET9" s="166"/>
      <c r="EU9" s="166"/>
      <c r="EV9" s="166"/>
      <c r="EW9" s="166"/>
      <c r="EX9" s="166"/>
      <c r="EY9" s="166"/>
      <c r="EZ9" s="166"/>
      <c r="FA9" s="166"/>
      <c r="FB9" s="166"/>
    </row>
    <row r="10" spans="1:158" s="103" customFormat="1" x14ac:dyDescent="0.25">
      <c r="A10" s="206" t="s">
        <v>26</v>
      </c>
      <c r="B10" s="143"/>
      <c r="C10" s="143"/>
      <c r="D10" s="143"/>
      <c r="E10" s="143"/>
      <c r="F10" s="143"/>
      <c r="G10" s="166"/>
      <c r="H10" s="166"/>
      <c r="I10" s="166"/>
      <c r="J10" s="166"/>
      <c r="K10" s="166"/>
      <c r="L10" s="166"/>
      <c r="M10" s="166"/>
      <c r="N10" s="166"/>
      <c r="O10" s="166"/>
      <c r="P10" s="166"/>
      <c r="Q10" s="166"/>
      <c r="R10" s="166"/>
      <c r="S10" s="166"/>
      <c r="T10" s="166"/>
      <c r="U10" s="166"/>
      <c r="V10" s="166"/>
      <c r="W10" s="166"/>
      <c r="X10" s="166"/>
      <c r="Y10" s="166"/>
      <c r="Z10" s="166"/>
      <c r="AA10" s="166"/>
      <c r="AB10" s="166"/>
      <c r="AC10" s="166"/>
      <c r="AD10" s="166"/>
      <c r="AE10" s="166"/>
      <c r="AF10" s="166"/>
      <c r="AG10" s="166"/>
      <c r="AH10" s="166"/>
      <c r="AI10" s="166"/>
      <c r="AJ10" s="166"/>
      <c r="AK10" s="166"/>
      <c r="AL10" s="166"/>
      <c r="AM10" s="166"/>
      <c r="AN10" s="166"/>
      <c r="AO10" s="166"/>
      <c r="AP10" s="166"/>
      <c r="AQ10" s="166"/>
      <c r="AR10" s="166"/>
      <c r="AS10" s="166"/>
      <c r="AT10" s="166"/>
      <c r="AU10" s="166"/>
      <c r="AV10" s="166"/>
      <c r="AW10" s="166"/>
      <c r="AX10" s="166"/>
      <c r="AY10" s="166"/>
      <c r="AZ10" s="166"/>
      <c r="BA10" s="166"/>
      <c r="BB10" s="166"/>
      <c r="BC10" s="166"/>
      <c r="BD10" s="166"/>
      <c r="BE10" s="166"/>
      <c r="BF10" s="166"/>
      <c r="BG10" s="166"/>
      <c r="BH10" s="166"/>
      <c r="BI10" s="166"/>
      <c r="BJ10" s="166"/>
      <c r="BK10" s="166"/>
      <c r="BL10" s="166"/>
      <c r="BM10" s="166"/>
      <c r="BN10" s="166"/>
      <c r="BO10" s="166"/>
      <c r="BP10" s="166"/>
      <c r="BQ10" s="166"/>
      <c r="BR10" s="166"/>
      <c r="BS10" s="166"/>
      <c r="BT10" s="166"/>
      <c r="BU10" s="166"/>
      <c r="BV10" s="166"/>
      <c r="BW10" s="166"/>
      <c r="BX10" s="166"/>
      <c r="BY10" s="166"/>
      <c r="BZ10" s="166"/>
      <c r="CA10" s="166"/>
      <c r="CB10" s="166"/>
      <c r="CC10" s="166"/>
      <c r="CD10" s="166"/>
      <c r="CE10" s="166"/>
      <c r="CF10" s="166"/>
      <c r="CG10" s="166"/>
      <c r="CH10" s="166"/>
      <c r="CI10" s="166"/>
      <c r="CJ10" s="166"/>
      <c r="CK10" s="166"/>
      <c r="CL10" s="166"/>
      <c r="CM10" s="166"/>
      <c r="CN10" s="166"/>
      <c r="CO10" s="166"/>
      <c r="CP10" s="166"/>
      <c r="CQ10" s="166"/>
      <c r="CR10" s="166"/>
      <c r="CS10" s="166"/>
      <c r="CT10" s="166"/>
      <c r="CU10" s="166"/>
      <c r="CV10" s="166"/>
      <c r="CW10" s="166"/>
      <c r="CX10" s="166"/>
      <c r="CY10" s="166"/>
      <c r="CZ10" s="166"/>
      <c r="DA10" s="166"/>
      <c r="DB10" s="166"/>
      <c r="DC10" s="166"/>
      <c r="DD10" s="166"/>
      <c r="DE10" s="166"/>
      <c r="DF10" s="166"/>
      <c r="DG10" s="166"/>
      <c r="DH10" s="166"/>
      <c r="DI10" s="166"/>
      <c r="DJ10" s="166"/>
      <c r="DK10" s="166"/>
      <c r="DL10" s="166"/>
      <c r="DM10" s="166"/>
      <c r="DN10" s="166"/>
      <c r="DO10" s="166"/>
      <c r="DP10" s="166"/>
      <c r="DQ10" s="166"/>
      <c r="DR10" s="166"/>
      <c r="DS10" s="166"/>
      <c r="DT10" s="166"/>
      <c r="DU10" s="166"/>
      <c r="DV10" s="166"/>
      <c r="DW10" s="166"/>
      <c r="DX10" s="166"/>
      <c r="DY10" s="166"/>
      <c r="DZ10" s="166"/>
      <c r="EA10" s="166"/>
      <c r="EB10" s="166"/>
      <c r="EC10" s="166"/>
      <c r="ED10" s="166"/>
      <c r="EE10" s="166"/>
      <c r="EF10" s="166"/>
      <c r="EG10" s="166"/>
      <c r="EH10" s="166"/>
      <c r="EI10" s="166"/>
      <c r="EJ10" s="166"/>
      <c r="EK10" s="166"/>
      <c r="EL10" s="166"/>
      <c r="EM10" s="166"/>
      <c r="EN10" s="166"/>
      <c r="EO10" s="166"/>
      <c r="EP10" s="166"/>
      <c r="EQ10" s="166"/>
      <c r="ER10" s="166"/>
      <c r="ES10" s="166"/>
      <c r="ET10" s="166"/>
      <c r="EU10" s="166"/>
      <c r="EV10" s="166"/>
      <c r="EW10" s="166"/>
      <c r="EX10" s="166"/>
      <c r="EY10" s="166"/>
      <c r="EZ10" s="166"/>
      <c r="FA10" s="166"/>
      <c r="FB10" s="166"/>
    </row>
    <row r="11" spans="1:158" s="103" customFormat="1" ht="15" customHeight="1" thickBot="1" x14ac:dyDescent="0.3">
      <c r="A11" s="206" t="s">
        <v>67</v>
      </c>
      <c r="B11" s="46"/>
      <c r="C11" s="25"/>
      <c r="D11" s="46"/>
      <c r="E11" s="46"/>
      <c r="F11" s="46"/>
      <c r="G11" s="166"/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/>
      <c r="S11" s="166"/>
      <c r="T11" s="166"/>
      <c r="U11" s="166"/>
      <c r="V11" s="166"/>
      <c r="W11" s="166"/>
      <c r="X11" s="166"/>
      <c r="Y11" s="166"/>
      <c r="Z11" s="166"/>
      <c r="AA11" s="166"/>
      <c r="AB11" s="166"/>
      <c r="AC11" s="166"/>
      <c r="AD11" s="166"/>
      <c r="AE11" s="166"/>
      <c r="AF11" s="166"/>
      <c r="AG11" s="166"/>
      <c r="AH11" s="166"/>
      <c r="AI11" s="166"/>
      <c r="AJ11" s="166"/>
      <c r="AK11" s="166"/>
      <c r="AL11" s="166"/>
      <c r="AM11" s="166"/>
      <c r="AN11" s="166"/>
      <c r="AO11" s="166"/>
      <c r="AP11" s="166"/>
      <c r="AQ11" s="166"/>
      <c r="AR11" s="166"/>
      <c r="AS11" s="166"/>
      <c r="AT11" s="166"/>
      <c r="AU11" s="166"/>
      <c r="AV11" s="166"/>
      <c r="AW11" s="166"/>
      <c r="AX11" s="166"/>
      <c r="AY11" s="166"/>
      <c r="AZ11" s="166"/>
      <c r="BA11" s="166"/>
      <c r="BB11" s="166"/>
      <c r="BC11" s="166"/>
      <c r="BD11" s="166"/>
      <c r="BE11" s="166"/>
      <c r="BF11" s="166"/>
      <c r="BG11" s="166"/>
      <c r="BH11" s="166"/>
      <c r="BI11" s="166"/>
      <c r="BJ11" s="166"/>
      <c r="BK11" s="166"/>
      <c r="BL11" s="166"/>
      <c r="BM11" s="166"/>
      <c r="BN11" s="166"/>
      <c r="BO11" s="166"/>
      <c r="BP11" s="166"/>
      <c r="BQ11" s="166"/>
      <c r="BR11" s="166"/>
      <c r="BS11" s="166"/>
      <c r="BT11" s="166"/>
      <c r="BU11" s="166"/>
      <c r="BV11" s="166"/>
      <c r="BW11" s="166"/>
      <c r="BX11" s="166"/>
      <c r="BY11" s="166"/>
      <c r="BZ11" s="166"/>
      <c r="CA11" s="166"/>
      <c r="CB11" s="166"/>
      <c r="CC11" s="166"/>
      <c r="CD11" s="166"/>
      <c r="CE11" s="166"/>
      <c r="CF11" s="166"/>
      <c r="CG11" s="166"/>
      <c r="CH11" s="166"/>
      <c r="CI11" s="166"/>
      <c r="CJ11" s="166"/>
      <c r="CK11" s="166"/>
      <c r="CL11" s="166"/>
      <c r="CM11" s="166"/>
      <c r="CN11" s="166"/>
      <c r="CO11" s="166"/>
      <c r="CP11" s="166"/>
      <c r="CQ11" s="166"/>
      <c r="CR11" s="166"/>
      <c r="CS11" s="166"/>
      <c r="CT11" s="166"/>
      <c r="CU11" s="166"/>
      <c r="CV11" s="166"/>
      <c r="CW11" s="166"/>
      <c r="CX11" s="166"/>
      <c r="CY11" s="166"/>
      <c r="CZ11" s="166"/>
      <c r="DA11" s="166"/>
      <c r="DB11" s="166"/>
      <c r="DC11" s="166"/>
      <c r="DD11" s="166"/>
      <c r="DE11" s="166"/>
      <c r="DF11" s="166"/>
      <c r="DG11" s="166"/>
      <c r="DH11" s="166"/>
      <c r="DI11" s="166"/>
      <c r="DJ11" s="166"/>
      <c r="DK11" s="166"/>
      <c r="DL11" s="166"/>
      <c r="DM11" s="166"/>
      <c r="DN11" s="166"/>
      <c r="DO11" s="166"/>
      <c r="DP11" s="166"/>
      <c r="DQ11" s="166"/>
      <c r="DR11" s="166"/>
      <c r="DS11" s="166"/>
      <c r="DT11" s="166"/>
      <c r="DU11" s="166"/>
      <c r="DV11" s="166"/>
      <c r="DW11" s="166"/>
      <c r="DX11" s="166"/>
      <c r="DY11" s="166"/>
      <c r="DZ11" s="166"/>
      <c r="EA11" s="166"/>
      <c r="EB11" s="166"/>
      <c r="EC11" s="166"/>
      <c r="ED11" s="166"/>
      <c r="EE11" s="166"/>
      <c r="EF11" s="166"/>
      <c r="EG11" s="166"/>
      <c r="EH11" s="166"/>
      <c r="EI11" s="166"/>
      <c r="EJ11" s="166"/>
      <c r="EK11" s="166"/>
      <c r="EL11" s="166"/>
      <c r="EM11" s="166"/>
      <c r="EN11" s="166"/>
      <c r="EO11" s="166"/>
      <c r="EP11" s="166"/>
      <c r="EQ11" s="166"/>
      <c r="ER11" s="166"/>
      <c r="ES11" s="166"/>
      <c r="ET11" s="166"/>
      <c r="EU11" s="166"/>
      <c r="EV11" s="166"/>
      <c r="EW11" s="166"/>
      <c r="EX11" s="166"/>
      <c r="EY11" s="166"/>
      <c r="EZ11" s="166"/>
      <c r="FA11" s="166"/>
      <c r="FB11" s="166"/>
    </row>
    <row r="12" spans="1:158" s="103" customFormat="1" ht="15" customHeight="1" thickBot="1" x14ac:dyDescent="0.3">
      <c r="A12" s="68" t="s">
        <v>10</v>
      </c>
      <c r="B12" s="189"/>
      <c r="C12" s="189"/>
      <c r="D12" s="189"/>
      <c r="E12" s="189"/>
      <c r="F12" s="189"/>
      <c r="G12" s="166"/>
      <c r="H12" s="166"/>
      <c r="I12" s="166"/>
      <c r="J12" s="166"/>
      <c r="K12" s="166"/>
      <c r="L12" s="166"/>
      <c r="M12" s="166"/>
      <c r="N12" s="166"/>
      <c r="O12" s="166"/>
      <c r="P12" s="166"/>
      <c r="Q12" s="166"/>
      <c r="R12" s="166"/>
      <c r="S12" s="166"/>
      <c r="T12" s="166"/>
      <c r="U12" s="166"/>
      <c r="V12" s="166"/>
      <c r="W12" s="166"/>
      <c r="X12" s="166"/>
      <c r="Y12" s="166"/>
      <c r="Z12" s="166"/>
      <c r="AA12" s="166"/>
      <c r="AB12" s="166"/>
      <c r="AC12" s="166"/>
      <c r="AD12" s="166"/>
      <c r="AE12" s="166"/>
      <c r="AF12" s="166"/>
      <c r="AG12" s="166"/>
      <c r="AH12" s="166"/>
      <c r="AI12" s="166"/>
      <c r="AJ12" s="166"/>
      <c r="AK12" s="166"/>
      <c r="AL12" s="166"/>
      <c r="AM12" s="166"/>
      <c r="AN12" s="166"/>
      <c r="AO12" s="166"/>
      <c r="AP12" s="166"/>
      <c r="AQ12" s="166"/>
      <c r="AR12" s="166"/>
      <c r="AS12" s="166"/>
      <c r="AT12" s="166"/>
      <c r="AU12" s="166"/>
      <c r="AV12" s="166"/>
      <c r="AW12" s="166"/>
      <c r="AX12" s="166"/>
      <c r="AY12" s="166"/>
      <c r="AZ12" s="166"/>
      <c r="BA12" s="166"/>
      <c r="BB12" s="166"/>
      <c r="BC12" s="166"/>
      <c r="BD12" s="166"/>
      <c r="BE12" s="166"/>
      <c r="BF12" s="166"/>
      <c r="BG12" s="166"/>
      <c r="BH12" s="166"/>
      <c r="BI12" s="166"/>
      <c r="BJ12" s="166"/>
      <c r="BK12" s="166"/>
      <c r="BL12" s="166"/>
      <c r="BM12" s="166"/>
      <c r="BN12" s="166"/>
      <c r="BO12" s="166"/>
      <c r="BP12" s="166"/>
      <c r="BQ12" s="166"/>
      <c r="BR12" s="166"/>
      <c r="BS12" s="166"/>
      <c r="BT12" s="166"/>
      <c r="BU12" s="166"/>
      <c r="BV12" s="166"/>
      <c r="BW12" s="166"/>
      <c r="BX12" s="166"/>
      <c r="BY12" s="166"/>
      <c r="BZ12" s="166"/>
      <c r="CA12" s="166"/>
      <c r="CB12" s="166"/>
      <c r="CC12" s="166"/>
      <c r="CD12" s="166"/>
      <c r="CE12" s="166"/>
      <c r="CF12" s="166"/>
      <c r="CG12" s="166"/>
      <c r="CH12" s="166"/>
      <c r="CI12" s="166"/>
      <c r="CJ12" s="166"/>
      <c r="CK12" s="166"/>
      <c r="CL12" s="166"/>
      <c r="CM12" s="166"/>
      <c r="CN12" s="166"/>
      <c r="CO12" s="166"/>
      <c r="CP12" s="166"/>
      <c r="CQ12" s="166"/>
      <c r="CR12" s="166"/>
      <c r="CS12" s="166"/>
      <c r="CT12" s="166"/>
      <c r="CU12" s="166"/>
      <c r="CV12" s="166"/>
      <c r="CW12" s="166"/>
      <c r="CX12" s="166"/>
      <c r="CY12" s="166"/>
      <c r="CZ12" s="166"/>
      <c r="DA12" s="166"/>
      <c r="DB12" s="166"/>
      <c r="DC12" s="166"/>
      <c r="DD12" s="166"/>
      <c r="DE12" s="166"/>
      <c r="DF12" s="166"/>
      <c r="DG12" s="166"/>
      <c r="DH12" s="166"/>
      <c r="DI12" s="166"/>
      <c r="DJ12" s="166"/>
      <c r="DK12" s="166"/>
      <c r="DL12" s="166"/>
      <c r="DM12" s="166"/>
      <c r="DN12" s="166"/>
      <c r="DO12" s="166"/>
      <c r="DP12" s="166"/>
      <c r="DQ12" s="166"/>
      <c r="DR12" s="166"/>
      <c r="DS12" s="166"/>
      <c r="DT12" s="166"/>
      <c r="DU12" s="166"/>
      <c r="DV12" s="166"/>
      <c r="DW12" s="166"/>
      <c r="DX12" s="166"/>
      <c r="DY12" s="166"/>
      <c r="DZ12" s="166"/>
      <c r="EA12" s="166"/>
      <c r="EB12" s="166"/>
      <c r="EC12" s="166"/>
      <c r="ED12" s="166"/>
      <c r="EE12" s="166"/>
      <c r="EF12" s="166"/>
      <c r="EG12" s="166"/>
      <c r="EH12" s="166"/>
      <c r="EI12" s="166"/>
      <c r="EJ12" s="166"/>
      <c r="EK12" s="166"/>
      <c r="EL12" s="166"/>
      <c r="EM12" s="166"/>
      <c r="EN12" s="166"/>
      <c r="EO12" s="166"/>
      <c r="EP12" s="166"/>
      <c r="EQ12" s="166"/>
      <c r="ER12" s="166"/>
      <c r="ES12" s="166"/>
      <c r="ET12" s="166"/>
      <c r="EU12" s="166"/>
      <c r="EV12" s="166"/>
      <c r="EW12" s="166"/>
      <c r="EX12" s="166"/>
      <c r="EY12" s="166"/>
      <c r="EZ12" s="166"/>
      <c r="FA12" s="166"/>
      <c r="FB12" s="166"/>
    </row>
    <row r="13" spans="1:158" s="103" customFormat="1" ht="15" customHeight="1" x14ac:dyDescent="0.25">
      <c r="A13" s="98" t="s">
        <v>135</v>
      </c>
      <c r="B13" s="115"/>
      <c r="C13" s="115"/>
      <c r="D13" s="115"/>
      <c r="E13" s="115"/>
      <c r="F13" s="115"/>
      <c r="G13" s="166"/>
      <c r="H13" s="166"/>
      <c r="I13" s="166"/>
      <c r="J13" s="166"/>
      <c r="K13" s="166"/>
      <c r="L13" s="166"/>
      <c r="M13" s="166"/>
      <c r="N13" s="166"/>
      <c r="O13" s="166"/>
      <c r="P13" s="166"/>
      <c r="Q13" s="166"/>
      <c r="R13" s="166"/>
      <c r="S13" s="166"/>
      <c r="T13" s="166"/>
      <c r="U13" s="166"/>
      <c r="V13" s="166"/>
      <c r="W13" s="166"/>
      <c r="X13" s="166"/>
      <c r="Y13" s="166"/>
      <c r="Z13" s="166"/>
      <c r="AA13" s="166"/>
      <c r="AB13" s="166"/>
      <c r="AC13" s="166"/>
      <c r="AD13" s="166"/>
      <c r="AE13" s="166"/>
      <c r="AF13" s="166"/>
      <c r="AG13" s="166"/>
      <c r="AH13" s="166"/>
      <c r="AI13" s="166"/>
      <c r="AJ13" s="166"/>
      <c r="AK13" s="166"/>
      <c r="AL13" s="166"/>
      <c r="AM13" s="166"/>
      <c r="AN13" s="166"/>
      <c r="AO13" s="166"/>
      <c r="AP13" s="166"/>
      <c r="AQ13" s="166"/>
      <c r="AR13" s="166"/>
      <c r="AS13" s="166"/>
      <c r="AT13" s="166"/>
      <c r="AU13" s="166"/>
      <c r="AV13" s="166"/>
      <c r="AW13" s="166"/>
      <c r="AX13" s="166"/>
      <c r="AY13" s="166"/>
      <c r="AZ13" s="166"/>
      <c r="BA13" s="166"/>
      <c r="BB13" s="166"/>
      <c r="BC13" s="166"/>
      <c r="BD13" s="166"/>
      <c r="BE13" s="166"/>
      <c r="BF13" s="166"/>
      <c r="BG13" s="166"/>
      <c r="BH13" s="166"/>
      <c r="BI13" s="166"/>
      <c r="BJ13" s="166"/>
      <c r="BK13" s="166"/>
      <c r="BL13" s="166"/>
      <c r="BM13" s="166"/>
      <c r="BN13" s="166"/>
      <c r="BO13" s="166"/>
      <c r="BP13" s="166"/>
      <c r="BQ13" s="166"/>
      <c r="BR13" s="166"/>
      <c r="BS13" s="166"/>
      <c r="BT13" s="166"/>
      <c r="BU13" s="166"/>
      <c r="BV13" s="166"/>
      <c r="BW13" s="166"/>
      <c r="BX13" s="166"/>
      <c r="BY13" s="166"/>
      <c r="BZ13" s="166"/>
      <c r="CA13" s="166"/>
      <c r="CB13" s="166"/>
      <c r="CC13" s="166"/>
      <c r="CD13" s="166"/>
      <c r="CE13" s="166"/>
      <c r="CF13" s="166"/>
      <c r="CG13" s="166"/>
      <c r="CH13" s="166"/>
      <c r="CI13" s="166"/>
      <c r="CJ13" s="166"/>
      <c r="CK13" s="166"/>
      <c r="CL13" s="166"/>
      <c r="CM13" s="166"/>
      <c r="CN13" s="166"/>
      <c r="CO13" s="166"/>
      <c r="CP13" s="166"/>
      <c r="CQ13" s="166"/>
      <c r="CR13" s="166"/>
      <c r="CS13" s="166"/>
      <c r="CT13" s="166"/>
      <c r="CU13" s="166"/>
      <c r="CV13" s="166"/>
      <c r="CW13" s="166"/>
      <c r="CX13" s="166"/>
      <c r="CY13" s="166"/>
      <c r="CZ13" s="166"/>
      <c r="DA13" s="166"/>
      <c r="DB13" s="166"/>
      <c r="DC13" s="166"/>
      <c r="DD13" s="166"/>
      <c r="DE13" s="166"/>
      <c r="DF13" s="166"/>
      <c r="DG13" s="166"/>
      <c r="DH13" s="166"/>
      <c r="DI13" s="166"/>
      <c r="DJ13" s="166"/>
      <c r="DK13" s="166"/>
      <c r="DL13" s="166"/>
      <c r="DM13" s="166"/>
      <c r="DN13" s="166"/>
      <c r="DO13" s="166"/>
      <c r="DP13" s="166"/>
      <c r="DQ13" s="166"/>
      <c r="DR13" s="166"/>
      <c r="DS13" s="166"/>
      <c r="DT13" s="166"/>
      <c r="DU13" s="166"/>
      <c r="DV13" s="166"/>
      <c r="DW13" s="166"/>
      <c r="DX13" s="166"/>
      <c r="DY13" s="166"/>
      <c r="DZ13" s="166"/>
      <c r="EA13" s="166"/>
      <c r="EB13" s="166"/>
      <c r="EC13" s="166"/>
      <c r="ED13" s="166"/>
      <c r="EE13" s="166"/>
      <c r="EF13" s="166"/>
      <c r="EG13" s="166"/>
      <c r="EH13" s="166"/>
      <c r="EI13" s="166"/>
      <c r="EJ13" s="166"/>
      <c r="EK13" s="166"/>
      <c r="EL13" s="166"/>
      <c r="EM13" s="166"/>
      <c r="EN13" s="166"/>
      <c r="EO13" s="166"/>
      <c r="EP13" s="166"/>
      <c r="EQ13" s="166"/>
      <c r="ER13" s="166"/>
      <c r="ES13" s="166"/>
      <c r="ET13" s="166"/>
      <c r="EU13" s="166"/>
      <c r="EV13" s="166"/>
      <c r="EW13" s="166"/>
      <c r="EX13" s="166"/>
      <c r="EY13" s="166"/>
      <c r="EZ13" s="166"/>
      <c r="FA13" s="166"/>
      <c r="FB13" s="166"/>
    </row>
    <row r="14" spans="1:158" s="103" customFormat="1" ht="15" customHeight="1" x14ac:dyDescent="0.25">
      <c r="A14" s="205" t="s">
        <v>76</v>
      </c>
      <c r="B14" s="143"/>
      <c r="C14" s="143"/>
      <c r="D14" s="143"/>
      <c r="E14" s="143"/>
      <c r="F14" s="143"/>
      <c r="G14" s="166"/>
      <c r="H14" s="166"/>
      <c r="I14" s="166"/>
      <c r="J14" s="166"/>
      <c r="K14" s="166"/>
      <c r="L14" s="166"/>
      <c r="M14" s="166"/>
      <c r="N14" s="166"/>
      <c r="O14" s="166"/>
      <c r="P14" s="166"/>
      <c r="Q14" s="166"/>
      <c r="R14" s="166"/>
      <c r="S14" s="166"/>
      <c r="T14" s="166"/>
      <c r="U14" s="166"/>
      <c r="V14" s="166"/>
      <c r="W14" s="166"/>
      <c r="X14" s="166"/>
      <c r="Y14" s="166"/>
      <c r="Z14" s="166"/>
      <c r="AA14" s="166"/>
      <c r="AB14" s="166"/>
      <c r="AC14" s="166"/>
      <c r="AD14" s="166"/>
      <c r="AE14" s="166"/>
      <c r="AF14" s="166"/>
      <c r="AG14" s="166"/>
      <c r="AH14" s="166"/>
      <c r="AI14" s="166"/>
      <c r="AJ14" s="166"/>
      <c r="AK14" s="166"/>
      <c r="AL14" s="166"/>
      <c r="AM14" s="166"/>
      <c r="AN14" s="166"/>
      <c r="AO14" s="166"/>
      <c r="AP14" s="166"/>
      <c r="AQ14" s="166"/>
      <c r="AR14" s="166"/>
      <c r="AS14" s="166"/>
      <c r="AT14" s="166"/>
      <c r="AU14" s="166"/>
      <c r="AV14" s="166"/>
      <c r="AW14" s="166"/>
      <c r="AX14" s="166"/>
      <c r="AY14" s="166"/>
      <c r="AZ14" s="166"/>
      <c r="BA14" s="166"/>
      <c r="BB14" s="166"/>
      <c r="BC14" s="166"/>
      <c r="BD14" s="166"/>
      <c r="BE14" s="166"/>
      <c r="BF14" s="166"/>
      <c r="BG14" s="166"/>
      <c r="BH14" s="166"/>
      <c r="BI14" s="166"/>
      <c r="BJ14" s="166"/>
      <c r="BK14" s="166"/>
      <c r="BL14" s="166"/>
      <c r="BM14" s="166"/>
      <c r="BN14" s="166"/>
      <c r="BO14" s="166"/>
      <c r="BP14" s="166"/>
      <c r="BQ14" s="166"/>
      <c r="BR14" s="166"/>
      <c r="BS14" s="166"/>
      <c r="BT14" s="166"/>
      <c r="BU14" s="166"/>
      <c r="BV14" s="166"/>
      <c r="BW14" s="166"/>
      <c r="BX14" s="166"/>
      <c r="BY14" s="166"/>
      <c r="BZ14" s="166"/>
      <c r="CA14" s="166"/>
      <c r="CB14" s="166"/>
      <c r="CC14" s="166"/>
      <c r="CD14" s="166"/>
      <c r="CE14" s="166"/>
      <c r="CF14" s="166"/>
      <c r="CG14" s="166"/>
      <c r="CH14" s="166"/>
      <c r="CI14" s="166"/>
      <c r="CJ14" s="166"/>
      <c r="CK14" s="166"/>
      <c r="CL14" s="166"/>
      <c r="CM14" s="166"/>
      <c r="CN14" s="166"/>
      <c r="CO14" s="166"/>
      <c r="CP14" s="166"/>
      <c r="CQ14" s="166"/>
      <c r="CR14" s="166"/>
      <c r="CS14" s="166"/>
      <c r="CT14" s="166"/>
      <c r="CU14" s="166"/>
      <c r="CV14" s="166"/>
      <c r="CW14" s="166"/>
      <c r="CX14" s="166"/>
      <c r="CY14" s="166"/>
      <c r="CZ14" s="166"/>
      <c r="DA14" s="166"/>
      <c r="DB14" s="166"/>
      <c r="DC14" s="166"/>
      <c r="DD14" s="166"/>
      <c r="DE14" s="166"/>
      <c r="DF14" s="166"/>
      <c r="DG14" s="166"/>
      <c r="DH14" s="166"/>
      <c r="DI14" s="166"/>
      <c r="DJ14" s="166"/>
      <c r="DK14" s="166"/>
      <c r="DL14" s="166"/>
      <c r="DM14" s="166"/>
      <c r="DN14" s="166"/>
      <c r="DO14" s="166"/>
      <c r="DP14" s="166"/>
      <c r="DQ14" s="166"/>
      <c r="DR14" s="166"/>
      <c r="DS14" s="166"/>
      <c r="DT14" s="166"/>
      <c r="DU14" s="166"/>
      <c r="DV14" s="166"/>
      <c r="DW14" s="166"/>
      <c r="DX14" s="166"/>
      <c r="DY14" s="166"/>
      <c r="DZ14" s="166"/>
      <c r="EA14" s="166"/>
      <c r="EB14" s="166"/>
      <c r="EC14" s="166"/>
      <c r="ED14" s="166"/>
      <c r="EE14" s="166"/>
      <c r="EF14" s="166"/>
      <c r="EG14" s="166"/>
      <c r="EH14" s="166"/>
      <c r="EI14" s="166"/>
      <c r="EJ14" s="166"/>
      <c r="EK14" s="166"/>
      <c r="EL14" s="166"/>
      <c r="EM14" s="166"/>
      <c r="EN14" s="166"/>
      <c r="EO14" s="166"/>
      <c r="EP14" s="166"/>
      <c r="EQ14" s="166"/>
      <c r="ER14" s="166"/>
      <c r="ES14" s="166"/>
      <c r="ET14" s="166"/>
      <c r="EU14" s="166"/>
      <c r="EV14" s="166"/>
      <c r="EW14" s="166"/>
      <c r="EX14" s="166"/>
      <c r="EY14" s="166"/>
      <c r="EZ14" s="166"/>
      <c r="FA14" s="166"/>
      <c r="FB14" s="166"/>
    </row>
    <row r="15" spans="1:158" s="103" customFormat="1" ht="15" customHeight="1" x14ac:dyDescent="0.25">
      <c r="A15" s="186" t="s">
        <v>66</v>
      </c>
      <c r="B15" s="143"/>
      <c r="C15" s="143">
        <f>C16</f>
        <v>0</v>
      </c>
      <c r="D15" s="143"/>
      <c r="E15" s="143"/>
      <c r="F15" s="143"/>
      <c r="G15" s="166"/>
      <c r="H15" s="166"/>
      <c r="I15" s="166"/>
      <c r="J15" s="166"/>
      <c r="K15" s="166"/>
      <c r="L15" s="166"/>
      <c r="M15" s="166"/>
      <c r="N15" s="166"/>
      <c r="O15" s="166"/>
      <c r="P15" s="166"/>
      <c r="Q15" s="166"/>
      <c r="R15" s="166"/>
      <c r="S15" s="166"/>
      <c r="T15" s="166"/>
      <c r="U15" s="166"/>
      <c r="V15" s="166"/>
      <c r="W15" s="166"/>
      <c r="X15" s="166"/>
      <c r="Y15" s="166"/>
      <c r="Z15" s="166"/>
      <c r="AA15" s="166"/>
      <c r="AB15" s="166"/>
      <c r="AC15" s="166"/>
      <c r="AD15" s="166"/>
      <c r="AE15" s="166"/>
      <c r="AF15" s="166"/>
      <c r="AG15" s="166"/>
      <c r="AH15" s="166"/>
      <c r="AI15" s="166"/>
      <c r="AJ15" s="166"/>
      <c r="AK15" s="166"/>
      <c r="AL15" s="166"/>
      <c r="AM15" s="166"/>
      <c r="AN15" s="166"/>
      <c r="AO15" s="166"/>
      <c r="AP15" s="166"/>
      <c r="AQ15" s="166"/>
      <c r="AR15" s="166"/>
      <c r="AS15" s="166"/>
      <c r="AT15" s="166"/>
      <c r="AU15" s="166"/>
      <c r="AV15" s="166"/>
      <c r="AW15" s="166"/>
      <c r="AX15" s="166"/>
      <c r="AY15" s="166"/>
      <c r="AZ15" s="166"/>
      <c r="BA15" s="166"/>
      <c r="BB15" s="166"/>
      <c r="BC15" s="166"/>
      <c r="BD15" s="166"/>
      <c r="BE15" s="166"/>
      <c r="BF15" s="166"/>
      <c r="BG15" s="166"/>
      <c r="BH15" s="166"/>
      <c r="BI15" s="166"/>
      <c r="BJ15" s="166"/>
      <c r="BK15" s="166"/>
      <c r="BL15" s="166"/>
      <c r="BM15" s="166"/>
      <c r="BN15" s="166"/>
      <c r="BO15" s="166"/>
      <c r="BP15" s="166"/>
      <c r="BQ15" s="166"/>
      <c r="BR15" s="166"/>
      <c r="BS15" s="166"/>
      <c r="BT15" s="166"/>
      <c r="BU15" s="166"/>
      <c r="BV15" s="166"/>
      <c r="BW15" s="166"/>
      <c r="BX15" s="166"/>
      <c r="BY15" s="166"/>
      <c r="BZ15" s="166"/>
      <c r="CA15" s="166"/>
      <c r="CB15" s="166"/>
      <c r="CC15" s="166"/>
      <c r="CD15" s="166"/>
      <c r="CE15" s="166"/>
      <c r="CF15" s="166"/>
      <c r="CG15" s="166"/>
      <c r="CH15" s="166"/>
      <c r="CI15" s="166"/>
      <c r="CJ15" s="166"/>
      <c r="CK15" s="166"/>
      <c r="CL15" s="166"/>
      <c r="CM15" s="166"/>
      <c r="CN15" s="166"/>
      <c r="CO15" s="166"/>
      <c r="CP15" s="166"/>
      <c r="CQ15" s="166"/>
      <c r="CR15" s="166"/>
      <c r="CS15" s="166"/>
      <c r="CT15" s="166"/>
      <c r="CU15" s="166"/>
      <c r="CV15" s="166"/>
      <c r="CW15" s="166"/>
      <c r="CX15" s="166"/>
      <c r="CY15" s="166"/>
      <c r="CZ15" s="166"/>
      <c r="DA15" s="166"/>
      <c r="DB15" s="166"/>
      <c r="DC15" s="166"/>
      <c r="DD15" s="166"/>
      <c r="DE15" s="166"/>
      <c r="DF15" s="166"/>
      <c r="DG15" s="166"/>
      <c r="DH15" s="166"/>
      <c r="DI15" s="166"/>
      <c r="DJ15" s="166"/>
      <c r="DK15" s="166"/>
      <c r="DL15" s="166"/>
      <c r="DM15" s="166"/>
      <c r="DN15" s="166"/>
      <c r="DO15" s="166"/>
      <c r="DP15" s="166"/>
      <c r="DQ15" s="166"/>
      <c r="DR15" s="166"/>
      <c r="DS15" s="166"/>
      <c r="DT15" s="166"/>
      <c r="DU15" s="166"/>
      <c r="DV15" s="166"/>
      <c r="DW15" s="166"/>
      <c r="DX15" s="166"/>
      <c r="DY15" s="166"/>
      <c r="DZ15" s="166"/>
      <c r="EA15" s="166"/>
      <c r="EB15" s="166"/>
      <c r="EC15" s="166"/>
      <c r="ED15" s="166"/>
      <c r="EE15" s="166"/>
      <c r="EF15" s="166"/>
      <c r="EG15" s="166"/>
      <c r="EH15" s="166"/>
      <c r="EI15" s="166"/>
      <c r="EJ15" s="166"/>
      <c r="EK15" s="166"/>
      <c r="EL15" s="166"/>
      <c r="EM15" s="166"/>
      <c r="EN15" s="166"/>
      <c r="EO15" s="166"/>
      <c r="EP15" s="166"/>
      <c r="EQ15" s="166"/>
      <c r="ER15" s="166"/>
      <c r="ES15" s="166"/>
      <c r="ET15" s="166"/>
      <c r="EU15" s="166"/>
      <c r="EV15" s="166"/>
      <c r="EW15" s="166"/>
      <c r="EX15" s="166"/>
      <c r="EY15" s="166"/>
      <c r="EZ15" s="166"/>
      <c r="FA15" s="166"/>
      <c r="FB15" s="166"/>
    </row>
    <row r="16" spans="1:158" s="103" customFormat="1" ht="15" customHeight="1" thickBot="1" x14ac:dyDescent="0.3">
      <c r="A16" s="207" t="s">
        <v>136</v>
      </c>
      <c r="B16" s="143"/>
      <c r="C16" s="143"/>
      <c r="D16" s="143"/>
      <c r="E16" s="143"/>
      <c r="F16" s="143"/>
      <c r="G16" s="166"/>
      <c r="H16" s="166"/>
      <c r="I16" s="166"/>
      <c r="J16" s="166"/>
      <c r="K16" s="166"/>
      <c r="L16" s="166"/>
      <c r="M16" s="166"/>
      <c r="N16" s="166"/>
      <c r="O16" s="166"/>
      <c r="P16" s="166"/>
      <c r="Q16" s="166"/>
      <c r="R16" s="166"/>
      <c r="S16" s="166"/>
      <c r="T16" s="166"/>
      <c r="U16" s="166"/>
      <c r="V16" s="166"/>
      <c r="W16" s="166"/>
      <c r="X16" s="166"/>
      <c r="Y16" s="166"/>
      <c r="Z16" s="166"/>
      <c r="AA16" s="166"/>
      <c r="AB16" s="166"/>
      <c r="AC16" s="166"/>
      <c r="AD16" s="166"/>
      <c r="AE16" s="166"/>
      <c r="AF16" s="166"/>
      <c r="AG16" s="166"/>
      <c r="AH16" s="166"/>
      <c r="AI16" s="166"/>
      <c r="AJ16" s="166"/>
      <c r="AK16" s="166"/>
      <c r="AL16" s="166"/>
      <c r="AM16" s="166"/>
      <c r="AN16" s="166"/>
      <c r="AO16" s="166"/>
      <c r="AP16" s="166"/>
      <c r="AQ16" s="166"/>
      <c r="AR16" s="166"/>
      <c r="AS16" s="166"/>
      <c r="AT16" s="166"/>
      <c r="AU16" s="166"/>
      <c r="AV16" s="166"/>
      <c r="AW16" s="166"/>
      <c r="AX16" s="166"/>
      <c r="AY16" s="166"/>
      <c r="AZ16" s="166"/>
      <c r="BA16" s="166"/>
      <c r="BB16" s="166"/>
      <c r="BC16" s="166"/>
      <c r="BD16" s="166"/>
      <c r="BE16" s="166"/>
      <c r="BF16" s="166"/>
      <c r="BG16" s="166"/>
      <c r="BH16" s="166"/>
      <c r="BI16" s="166"/>
      <c r="BJ16" s="166"/>
      <c r="BK16" s="166"/>
      <c r="BL16" s="166"/>
      <c r="BM16" s="166"/>
      <c r="BN16" s="166"/>
      <c r="BO16" s="166"/>
      <c r="BP16" s="166"/>
      <c r="BQ16" s="166"/>
      <c r="BR16" s="166"/>
      <c r="BS16" s="166"/>
      <c r="BT16" s="166"/>
      <c r="BU16" s="166"/>
      <c r="BV16" s="166"/>
      <c r="BW16" s="166"/>
      <c r="BX16" s="166"/>
      <c r="BY16" s="166"/>
      <c r="BZ16" s="166"/>
      <c r="CA16" s="166"/>
      <c r="CB16" s="166"/>
      <c r="CC16" s="166"/>
      <c r="CD16" s="166"/>
      <c r="CE16" s="166"/>
      <c r="CF16" s="166"/>
      <c r="CG16" s="166"/>
      <c r="CH16" s="166"/>
      <c r="CI16" s="166"/>
      <c r="CJ16" s="166"/>
      <c r="CK16" s="166"/>
      <c r="CL16" s="166"/>
      <c r="CM16" s="166"/>
      <c r="CN16" s="166"/>
      <c r="CO16" s="166"/>
      <c r="CP16" s="166"/>
      <c r="CQ16" s="166"/>
      <c r="CR16" s="166"/>
      <c r="CS16" s="166"/>
      <c r="CT16" s="166"/>
      <c r="CU16" s="166"/>
      <c r="CV16" s="166"/>
      <c r="CW16" s="166"/>
      <c r="CX16" s="166"/>
      <c r="CY16" s="166"/>
      <c r="CZ16" s="166"/>
      <c r="DA16" s="166"/>
      <c r="DB16" s="166"/>
      <c r="DC16" s="166"/>
      <c r="DD16" s="166"/>
      <c r="DE16" s="166"/>
      <c r="DF16" s="166"/>
      <c r="DG16" s="166"/>
      <c r="DH16" s="166"/>
      <c r="DI16" s="166"/>
      <c r="DJ16" s="166"/>
      <c r="DK16" s="166"/>
      <c r="DL16" s="166"/>
      <c r="DM16" s="166"/>
      <c r="DN16" s="166"/>
      <c r="DO16" s="166"/>
      <c r="DP16" s="166"/>
      <c r="DQ16" s="166"/>
      <c r="DR16" s="166"/>
      <c r="DS16" s="166"/>
      <c r="DT16" s="166"/>
      <c r="DU16" s="166"/>
      <c r="DV16" s="166"/>
      <c r="DW16" s="166"/>
      <c r="DX16" s="166"/>
      <c r="DY16" s="166"/>
      <c r="DZ16" s="166"/>
      <c r="EA16" s="166"/>
      <c r="EB16" s="166"/>
      <c r="EC16" s="166"/>
      <c r="ED16" s="166"/>
      <c r="EE16" s="166"/>
      <c r="EF16" s="166"/>
      <c r="EG16" s="166"/>
      <c r="EH16" s="166"/>
      <c r="EI16" s="166"/>
      <c r="EJ16" s="166"/>
      <c r="EK16" s="166"/>
      <c r="EL16" s="166"/>
      <c r="EM16" s="166"/>
      <c r="EN16" s="166"/>
      <c r="EO16" s="166"/>
      <c r="EP16" s="166"/>
      <c r="EQ16" s="166"/>
      <c r="ER16" s="166"/>
      <c r="ES16" s="166"/>
      <c r="ET16" s="166"/>
      <c r="EU16" s="166"/>
      <c r="EV16" s="166"/>
      <c r="EW16" s="166"/>
      <c r="EX16" s="166"/>
      <c r="EY16" s="166"/>
      <c r="EZ16" s="166"/>
      <c r="FA16" s="166"/>
      <c r="FB16" s="166"/>
    </row>
    <row r="17" spans="1:158" s="103" customFormat="1" ht="15" customHeight="1" thickBot="1" x14ac:dyDescent="0.3">
      <c r="A17" s="68" t="s">
        <v>10</v>
      </c>
      <c r="B17" s="189"/>
      <c r="C17" s="189"/>
      <c r="D17" s="189"/>
      <c r="E17" s="189"/>
      <c r="F17" s="189"/>
      <c r="G17" s="166"/>
      <c r="H17" s="166"/>
      <c r="I17" s="166"/>
      <c r="J17" s="166"/>
      <c r="K17" s="166"/>
      <c r="L17" s="166"/>
      <c r="M17" s="166"/>
      <c r="N17" s="166"/>
      <c r="O17" s="166"/>
      <c r="P17" s="166"/>
      <c r="Q17" s="166"/>
      <c r="R17" s="166"/>
      <c r="S17" s="166"/>
      <c r="T17" s="166"/>
      <c r="U17" s="166"/>
      <c r="V17" s="166"/>
      <c r="W17" s="166"/>
      <c r="X17" s="166"/>
      <c r="Y17" s="166"/>
      <c r="Z17" s="166"/>
      <c r="AA17" s="166"/>
      <c r="AB17" s="166"/>
      <c r="AC17" s="166"/>
      <c r="AD17" s="166"/>
      <c r="AE17" s="166"/>
      <c r="AF17" s="166"/>
      <c r="AG17" s="166"/>
      <c r="AH17" s="166"/>
      <c r="AI17" s="166"/>
      <c r="AJ17" s="166"/>
      <c r="AK17" s="166"/>
      <c r="AL17" s="166"/>
      <c r="AM17" s="166"/>
      <c r="AN17" s="166"/>
      <c r="AO17" s="166"/>
      <c r="AP17" s="166"/>
      <c r="AQ17" s="166"/>
      <c r="AR17" s="166"/>
      <c r="AS17" s="166"/>
      <c r="AT17" s="166"/>
      <c r="AU17" s="166"/>
      <c r="AV17" s="166"/>
      <c r="AW17" s="166"/>
      <c r="AX17" s="166"/>
      <c r="AY17" s="166"/>
      <c r="AZ17" s="166"/>
      <c r="BA17" s="166"/>
      <c r="BB17" s="166"/>
      <c r="BC17" s="166"/>
      <c r="BD17" s="166"/>
      <c r="BE17" s="166"/>
      <c r="BF17" s="166"/>
      <c r="BG17" s="166"/>
      <c r="BH17" s="166"/>
      <c r="BI17" s="166"/>
      <c r="BJ17" s="166"/>
      <c r="BK17" s="166"/>
      <c r="BL17" s="166"/>
      <c r="BM17" s="166"/>
      <c r="BN17" s="166"/>
      <c r="BO17" s="166"/>
      <c r="BP17" s="166"/>
      <c r="BQ17" s="166"/>
      <c r="BR17" s="166"/>
      <c r="BS17" s="166"/>
      <c r="BT17" s="166"/>
      <c r="BU17" s="166"/>
      <c r="BV17" s="166"/>
      <c r="BW17" s="166"/>
      <c r="BX17" s="166"/>
      <c r="BY17" s="166"/>
      <c r="BZ17" s="166"/>
      <c r="CA17" s="166"/>
      <c r="CB17" s="166"/>
      <c r="CC17" s="166"/>
      <c r="CD17" s="166"/>
      <c r="CE17" s="166"/>
      <c r="CF17" s="166"/>
      <c r="CG17" s="166"/>
      <c r="CH17" s="166"/>
      <c r="CI17" s="166"/>
      <c r="CJ17" s="166"/>
      <c r="CK17" s="166"/>
      <c r="CL17" s="166"/>
      <c r="CM17" s="166"/>
      <c r="CN17" s="166"/>
      <c r="CO17" s="166"/>
      <c r="CP17" s="166"/>
      <c r="CQ17" s="166"/>
      <c r="CR17" s="166"/>
      <c r="CS17" s="166"/>
      <c r="CT17" s="166"/>
      <c r="CU17" s="166"/>
      <c r="CV17" s="166"/>
      <c r="CW17" s="166"/>
      <c r="CX17" s="166"/>
      <c r="CY17" s="166"/>
      <c r="CZ17" s="166"/>
      <c r="DA17" s="166"/>
      <c r="DB17" s="166"/>
      <c r="DC17" s="166"/>
      <c r="DD17" s="166"/>
      <c r="DE17" s="166"/>
      <c r="DF17" s="166"/>
      <c r="DG17" s="166"/>
      <c r="DH17" s="166"/>
      <c r="DI17" s="166"/>
      <c r="DJ17" s="166"/>
      <c r="DK17" s="166"/>
      <c r="DL17" s="166"/>
      <c r="DM17" s="166"/>
      <c r="DN17" s="166"/>
      <c r="DO17" s="166"/>
      <c r="DP17" s="166"/>
      <c r="DQ17" s="166"/>
      <c r="DR17" s="166"/>
      <c r="DS17" s="166"/>
      <c r="DT17" s="166"/>
      <c r="DU17" s="166"/>
      <c r="DV17" s="166"/>
      <c r="DW17" s="166"/>
      <c r="DX17" s="166"/>
      <c r="DY17" s="166"/>
      <c r="DZ17" s="166"/>
      <c r="EA17" s="166"/>
      <c r="EB17" s="166"/>
      <c r="EC17" s="166"/>
      <c r="ED17" s="166"/>
      <c r="EE17" s="166"/>
      <c r="EF17" s="166"/>
      <c r="EG17" s="166"/>
      <c r="EH17" s="166"/>
      <c r="EI17" s="166"/>
      <c r="EJ17" s="166"/>
      <c r="EK17" s="166"/>
      <c r="EL17" s="166"/>
      <c r="EM17" s="166"/>
      <c r="EN17" s="166"/>
      <c r="EO17" s="166"/>
      <c r="EP17" s="166"/>
      <c r="EQ17" s="166"/>
      <c r="ER17" s="166"/>
      <c r="ES17" s="166"/>
      <c r="ET17" s="166"/>
      <c r="EU17" s="166"/>
      <c r="EV17" s="166"/>
      <c r="EW17" s="166"/>
      <c r="EX17" s="166"/>
      <c r="EY17" s="166"/>
      <c r="EZ17" s="166"/>
      <c r="FA17" s="166"/>
      <c r="FB17" s="166"/>
    </row>
  </sheetData>
  <autoFilter ref="A7:FB17"/>
  <mergeCells count="6">
    <mergeCell ref="A2:F3"/>
    <mergeCell ref="E4:E6"/>
    <mergeCell ref="B4:B6"/>
    <mergeCell ref="D4:D6"/>
    <mergeCell ref="F4:F6"/>
    <mergeCell ref="C4:C6"/>
  </mergeCells>
  <pageMargins left="0.51181102362204722" right="0" top="0.35433070866141736" bottom="0.35433070866141736" header="0" footer="0"/>
  <pageSetup paperSize="9"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Хабаровск-1</vt:lpstr>
      <vt:lpstr>Хабаровск-2</vt:lpstr>
      <vt:lpstr>Комсомольск</vt:lpstr>
      <vt:lpstr>МО других субъектов</vt:lpstr>
      <vt:lpstr>Частные МО</vt:lpstr>
      <vt:lpstr>Комсомольск!Заголовки_для_печати</vt:lpstr>
      <vt:lpstr>'МО других субъектов'!Заголовки_для_печати</vt:lpstr>
      <vt:lpstr>'Хабаровск-1'!Заголовки_для_печати</vt:lpstr>
      <vt:lpstr>'Хабаровск-2'!Заголовки_для_печати</vt:lpstr>
      <vt:lpstr>'Частные МО'!Заголовки_для_печати</vt:lpstr>
      <vt:lpstr>Комсомольск!Область_печати</vt:lpstr>
      <vt:lpstr>'МО других субъектов'!Область_печати</vt:lpstr>
      <vt:lpstr>'Хабаровск-1'!Область_печати</vt:lpstr>
      <vt:lpstr>'Хабаровск-2'!Область_печати</vt:lpstr>
      <vt:lpstr>'Частные МО'!Область_печати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212Slusareva</dc:creator>
  <cp:lastModifiedBy>Михайлова Татьяна Витальевна</cp:lastModifiedBy>
  <cp:lastPrinted>2019-02-04T23:07:02Z</cp:lastPrinted>
  <dcterms:created xsi:type="dcterms:W3CDTF">2011-12-09T04:00:35Z</dcterms:created>
  <dcterms:modified xsi:type="dcterms:W3CDTF">2019-02-06T07:31:45Z</dcterms:modified>
</cp:coreProperties>
</file>